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22245" windowHeight="5970" tabRatio="639" activeTab="0"/>
  </bookViews>
  <sheets>
    <sheet name="I rok" sheetId="1" r:id="rId1"/>
    <sheet name="II  rok" sheetId="2" r:id="rId2"/>
    <sheet name="podsumowanie 2017_2019" sheetId="3" r:id="rId3"/>
    <sheet name="Suma " sheetId="4" r:id="rId4"/>
  </sheets>
  <definedNames>
    <definedName name="_xlnm.Print_Area" localSheetId="0">'I rok'!$A$1:$AI$45</definedName>
    <definedName name="_xlnm.Print_Area" localSheetId="1">'II  rok'!$A$1:$AI$44</definedName>
    <definedName name="_xlnm.Print_Area" localSheetId="2">'podsumowanie 2017_2019'!$A$1:$N$26</definedName>
  </definedNames>
  <calcPr fullCalcOnLoad="1"/>
</workbook>
</file>

<file path=xl/sharedStrings.xml><?xml version="1.0" encoding="utf-8"?>
<sst xmlns="http://schemas.openxmlformats.org/spreadsheetml/2006/main" count="370" uniqueCount="183">
  <si>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</si>
  <si>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</si>
  <si>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</si>
  <si>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</si>
  <si>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</si>
  <si>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</si>
  <si>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</si>
  <si>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</si>
  <si>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</si>
  <si>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</si>
  <si>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</si>
  <si>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</si>
  <si>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</si>
  <si>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</si>
  <si>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</si>
  <si>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</si>
  <si>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</si>
  <si>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</si>
  <si>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</si>
  <si>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</si>
  <si>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</si>
  <si>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</si>
  <si>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</si>
  <si>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</si>
  <si>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</si>
  <si>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</si>
  <si>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</si>
  <si>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</si>
  <si>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</si>
  <si>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</si>
  <si>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</si>
  <si>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</si>
  <si>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</si>
  <si>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</si>
  <si>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</si>
  <si>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</si>
  <si>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</si>
  <si>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</si>
  <si>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</si>
  <si>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Zintegrowanej Opieki Medycznej</t>
  </si>
  <si>
    <t>Szkolenie BHP - 4h</t>
  </si>
  <si>
    <t>Szkolenie bibliteczne  - 2h</t>
  </si>
  <si>
    <t>Zakład Laboratoryjnej Diagnostyki Klinicznej</t>
  </si>
  <si>
    <t>Studium Języków Obcych</t>
  </si>
  <si>
    <t xml:space="preserve"> Zakład Medycyny Klinicznej</t>
  </si>
  <si>
    <t>Zakład Medycyny Klinicznej</t>
  </si>
  <si>
    <t xml:space="preserve"> Zakład Pielęgniarstwa Chirurgicznego</t>
  </si>
  <si>
    <t>Zakład Pielęgniarstwa Chirurgicznego</t>
  </si>
  <si>
    <t>Zakład Zdrowia Publicznego</t>
  </si>
  <si>
    <t>Zakład Medycyny Wieku Rozwojowego i Pielęgniarstwa Pediatrycznego</t>
  </si>
  <si>
    <t>Zakład Anetezjologii i Intensywnej Terapii Wydz. Nauk o Zdrowiu</t>
  </si>
  <si>
    <t>Zakład Statystyki i Informatyki Medycznej</t>
  </si>
  <si>
    <t>STUDIA II STOPNIA  STACJONARNE / NIESTACJONARNE</t>
  </si>
  <si>
    <t>STUDIA II STOPNIA  STACJONARNE  /NIESTACJONARNE</t>
  </si>
  <si>
    <t xml:space="preserve">Seminarium dyplomowe  </t>
  </si>
  <si>
    <t>Egzamin dyplomowy</t>
  </si>
  <si>
    <t>Klinika Psychiatrii</t>
  </si>
  <si>
    <t xml:space="preserve">Zakład Medycyny Wieku Rozowjowego i Pielęgniarstwa Pediatrycznego </t>
  </si>
  <si>
    <t>Klinika Geriatrii</t>
  </si>
  <si>
    <t xml:space="preserve">Samodzielna Pracownia Rehabilitacji Narządu Wzroku </t>
  </si>
  <si>
    <t>Klinika, Zakład, gdzie jest realizowana praca</t>
  </si>
  <si>
    <t>Wychowanie fizyczne - przedmiot nieobowiązkowy - 30h - studenci deklarują chę jego realizacji w semestrze letnim</t>
  </si>
  <si>
    <t>Zakład Medycyny Sądowej</t>
  </si>
  <si>
    <t>Zakład Diagnostyki Hematologicznej</t>
  </si>
  <si>
    <t>Zakład Diagnostyki Biochemicznej</t>
  </si>
  <si>
    <t>Studium Wychowania Fizycznego i Sportu</t>
  </si>
  <si>
    <t>II Klinika Nefrologii z Oddziałem Leczenia Nadciśnienia Tętniczego i Pododdziałem Dializoterapii</t>
  </si>
  <si>
    <t>Nauki z zakresu opieki specjaliztycznej</t>
  </si>
  <si>
    <t>Wybrane zagadnienia z zakresu nauk społecznych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</si>
  <si>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</si>
  <si>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</si>
  <si>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</si>
  <si>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</si>
  <si>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</si>
  <si>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</si>
  <si>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praktyki zawodowe</t>
  </si>
  <si>
    <t>III</t>
  </si>
  <si>
    <t>IV</t>
  </si>
  <si>
    <t>SUMA</t>
  </si>
  <si>
    <t>zajęcia teoretyczne</t>
  </si>
  <si>
    <t>TABELA II</t>
  </si>
  <si>
    <t>STANDARD</t>
  </si>
  <si>
    <t xml:space="preserve">RAZEM </t>
  </si>
  <si>
    <t>język</t>
  </si>
  <si>
    <t>egzamin dyplomowy</t>
  </si>
  <si>
    <t>razem ogół</t>
  </si>
  <si>
    <t>A- Wybrane zagadnienia z zakresu nauk społecznych</t>
  </si>
  <si>
    <t>Praktyki zawodowe</t>
  </si>
  <si>
    <t>Wychowanie fizyczne nieoobowiązkowy</t>
  </si>
  <si>
    <t xml:space="preserve">Zajecia fakultatywne </t>
  </si>
  <si>
    <t>Zajecia fakultatywne 10% z 625 godzin</t>
  </si>
  <si>
    <t>SK</t>
  </si>
  <si>
    <t>TEORIA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</si>
  <si>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</si>
  <si>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</si>
  <si>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</si>
  <si>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</si>
  <si>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</si>
  <si>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</si>
  <si>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</si>
  <si>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</si>
  <si>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</si>
  <si>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</si>
  <si>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>ogółem liczba godzin  PZ</t>
  </si>
  <si>
    <t xml:space="preserve">ogółem liczba godzin BN </t>
  </si>
  <si>
    <t xml:space="preserve">ogółem liczba godzin PZ </t>
  </si>
  <si>
    <t>Razem liczba godzin</t>
  </si>
  <si>
    <t>Pielęgniarstwo</t>
  </si>
  <si>
    <t>seminarium dyplomowe i egzamin dyplomowy</t>
  </si>
  <si>
    <t>2017/2018</t>
  </si>
  <si>
    <t>suma</t>
  </si>
  <si>
    <t>Klinika Chorób Zakaźnych i Hepatologii</t>
  </si>
  <si>
    <t>Przedmiot nieobowiązkowy
Wychowanie fizyczne - przedmiot nieobowiązkowy - 30h - studenci deklarują chę jego realizacji w semestrze letnim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</si>
  <si>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</si>
  <si>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</si>
  <si>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</si>
  <si>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</si>
  <si>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</si>
  <si>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</si>
  <si>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</si>
  <si>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</si>
  <si>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</si>
  <si>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 xml:space="preserve">KIERUNEK :    PIELĘGNIARSTWO                                       I ROK                        rok akademicki:   2017/2018
opiekun roku: </t>
  </si>
  <si>
    <t>2018/2019</t>
  </si>
  <si>
    <t xml:space="preserve">KIERUNEK : PIELĘGNIARSTWO                                         II ROK                        rok akademicki:   2018/2019
opiekun roku: </t>
  </si>
  <si>
    <t>Załącznik 3b do Uchwały Senatu UMB nr 3/2017 z dnia 09.02.2017</t>
  </si>
  <si>
    <r>
      <t>EGZ</t>
    </r>
    <r>
      <rPr>
        <sz val="10"/>
        <rFont val="Calibri"/>
        <family val="2"/>
      </rPr>
      <t>-egzamin</t>
    </r>
  </si>
  <si>
    <r>
      <t>W</t>
    </r>
    <r>
      <rPr>
        <sz val="10"/>
        <rFont val="Calibri"/>
        <family val="2"/>
      </rPr>
      <t>-wykłady</t>
    </r>
  </si>
  <si>
    <r>
      <t>BN</t>
    </r>
    <r>
      <rPr>
        <sz val="10"/>
        <rFont val="Calibri"/>
        <family val="2"/>
      </rPr>
      <t>-bez nauczyciela</t>
    </r>
  </si>
  <si>
    <r>
      <t>ZAL</t>
    </r>
    <r>
      <rPr>
        <sz val="10"/>
        <rFont val="Calibri"/>
        <family val="2"/>
      </rPr>
      <t>-zaliczenie</t>
    </r>
  </si>
  <si>
    <r>
      <t>S</t>
    </r>
    <r>
      <rPr>
        <sz val="10"/>
        <rFont val="Calibri"/>
        <family val="2"/>
      </rPr>
      <t>-seminaria</t>
    </r>
  </si>
  <si>
    <r>
      <t>ZP</t>
    </r>
    <r>
      <rPr>
        <sz val="10"/>
        <rFont val="Calibri"/>
        <family val="2"/>
      </rPr>
      <t>-zajęcia praktyczne</t>
    </r>
  </si>
  <si>
    <r>
      <t>Ćw</t>
    </r>
    <r>
      <rPr>
        <sz val="10"/>
        <rFont val="Calibri"/>
        <family val="2"/>
      </rPr>
      <t>-ćwiczenia</t>
    </r>
  </si>
  <si>
    <r>
      <t>PZ</t>
    </r>
    <r>
      <rPr>
        <sz val="10"/>
        <rFont val="Calibri"/>
        <family val="2"/>
      </rPr>
      <t>-praktyka zawodowa</t>
    </r>
  </si>
  <si>
    <r>
      <t>T-</t>
    </r>
    <r>
      <rPr>
        <sz val="10"/>
        <rFont val="Calibri"/>
        <family val="2"/>
      </rPr>
      <t>zajęcia teoretyczne</t>
    </r>
  </si>
  <si>
    <t>Zakład Farmakologii Doświadczalnej</t>
  </si>
  <si>
    <t xml:space="preserve">A Podstawy psychoterapii </t>
  </si>
  <si>
    <t>A Teoria pielęgniarstwa</t>
  </si>
  <si>
    <t xml:space="preserve">A Dydaktyka medyczna </t>
  </si>
  <si>
    <t>A Badania naukowe w pielęgniarstwie</t>
  </si>
  <si>
    <t>B Nowoczesne techniki diagnostyczne</t>
  </si>
  <si>
    <t xml:space="preserve">B Opieka pielęgniarska w chorobach przewlekłych nerek </t>
  </si>
  <si>
    <t xml:space="preserve">B Opieka pielęgniarska w chorobach przewlekłych układu oddechowego  </t>
  </si>
  <si>
    <t xml:space="preserve">A Język angielski sprofilowany zawodowo </t>
  </si>
  <si>
    <t xml:space="preserve">B Opieka pielęgniarska nad chorym z przetoką jelitową  </t>
  </si>
  <si>
    <t xml:space="preserve">B Opieka pielęgniarska nad chorym z cukrzycą  </t>
  </si>
  <si>
    <t xml:space="preserve">B Opieka pielęgniarska nad chorym ze schorzeniami naczyń  </t>
  </si>
  <si>
    <t xml:space="preserve">B Pielęgnowanie pacjenta z ranami przewlekłymi  </t>
  </si>
  <si>
    <t xml:space="preserve">B Opieka pielęgniarska nad chorym z chorobami krwi   </t>
  </si>
  <si>
    <t xml:space="preserve">B Opieka pielęgniarska nad chorym ze stwardnieniem rozsianym  </t>
  </si>
  <si>
    <t xml:space="preserve">B Opieka pielegniarska nad chorym psychicznie i jego rodziną </t>
  </si>
  <si>
    <t xml:space="preserve">A Zarządzanie w pielęgniarstwie </t>
  </si>
  <si>
    <t xml:space="preserve">B Intensywna terapia i pielęgniarstwo w intensywnej opiece medycznej  </t>
  </si>
  <si>
    <t xml:space="preserve">A Pielęgniarstwo europejskie </t>
  </si>
  <si>
    <t xml:space="preserve">Do dyspozycji uczelni </t>
  </si>
  <si>
    <t xml:space="preserve">Pielęgnowanie w poprawie stanu zdrowia   </t>
  </si>
  <si>
    <t>Pielęgniarstwo w chorobach wieku rozwojowego</t>
  </si>
  <si>
    <t xml:space="preserve">Pielęgniarstwo w neurochirurgii  </t>
  </si>
  <si>
    <t xml:space="preserve">Biostatystyka  </t>
  </si>
  <si>
    <t xml:space="preserve">Podstawy patofizjologii bólu i jego leczenia </t>
  </si>
  <si>
    <t>Wprowadzenie do farmakologii klinicznej</t>
  </si>
  <si>
    <t xml:space="preserve">Pielęgniarstwo w opiece długoterminowej   </t>
  </si>
  <si>
    <t xml:space="preserve">Pielęgniarstwo w kardiologii inwazyjnej  </t>
  </si>
  <si>
    <t xml:space="preserve">Klasyfikacje praktyki pielęgniarskiej   </t>
  </si>
  <si>
    <t xml:space="preserve">Problemy wielokulturowości w  medycynie </t>
  </si>
  <si>
    <t xml:space="preserve">Pielęgniarstwo w chirurgii specjalistycznej    </t>
  </si>
  <si>
    <t xml:space="preserve">Nowoczesne techniki zabiegów pielęgniarskich </t>
  </si>
  <si>
    <t>Problemy opieki nad chorym w schorzeniach narządu wzroku</t>
  </si>
  <si>
    <t>Propedeutyka pielęgnowania chorych w sytuacjach trudnych etycznie</t>
  </si>
  <si>
    <t>Profilaktyka chorób zakaźnych</t>
  </si>
  <si>
    <t>Medycyna sądowa</t>
  </si>
  <si>
    <t>Specyfika działań pielęgniarskich w wybranych zespołach i zaburzeniach sensomotorycznych</t>
  </si>
  <si>
    <t xml:space="preserve">Problemy zdrowotne i zawodowe pielegniarek </t>
  </si>
  <si>
    <t>Respiratoroterapia domowa i leczenie tlenem w warunkach domowych</t>
  </si>
  <si>
    <t>Podstawy transplantologii</t>
  </si>
  <si>
    <t>Farmakologia kliniczna</t>
  </si>
  <si>
    <t>11.04.2017 po uzgodnieniu z Władzami Dziekańskimi</t>
  </si>
  <si>
    <r>
      <rPr>
        <b/>
        <sz val="10"/>
        <rFont val="Calibri"/>
        <family val="2"/>
      </rPr>
      <t>Zajęcia fakultatywne</t>
    </r>
    <r>
      <rPr>
        <sz val="10"/>
        <rFont val="Calibri"/>
        <family val="2"/>
      </rPr>
      <t xml:space="preserve">
Monitorowanie i ocena jakości opieki pielęgniarskiej lub Metrologia w praktyce pielęgniarskiej   </t>
    </r>
  </si>
  <si>
    <r>
      <rPr>
        <b/>
        <sz val="10"/>
        <rFont val="Calibri"/>
        <family val="2"/>
      </rPr>
      <t>Zajęcia fakultatywne</t>
    </r>
    <r>
      <rPr>
        <sz val="10"/>
        <rFont val="Calibri"/>
        <family val="2"/>
      </rPr>
      <t xml:space="preserve">
Profilaktyka w pediatrii   lub
Zagrożenia cywilizacyjne wieku rozwojowego</t>
    </r>
  </si>
  <si>
    <t>Język angielski sprofilowany zawodowo</t>
  </si>
  <si>
    <r>
      <rPr>
        <b/>
        <sz val="10"/>
        <rFont val="Calibri"/>
        <family val="2"/>
      </rPr>
      <t>Zajęcia fakultatywne</t>
    </r>
    <r>
      <rPr>
        <sz val="10"/>
        <rFont val="Calibri"/>
        <family val="2"/>
      </rPr>
      <t xml:space="preserve">
Tanatoedukacja w medycynie                                                                  lub     Kultura życia kultura śmierci w kontekście pracy pielęgniarki </t>
    </r>
  </si>
  <si>
    <t>B- Nauki z zakresu opieki specjalistycznej</t>
  </si>
  <si>
    <t>BHP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</si>
</sst>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0.000"/>
    <numFmt numFmtId="179" formatCode="0.0000"/>
  </numFmts>
  <fonts count="60">
    <font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indexed="45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rgb="FF7030A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1"/>
      <color rgb="FFFF669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3" fillId="0" borderId="0" xfId="51">
      <alignment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33" fillId="0" borderId="10" xfId="51" applyBorder="1" applyAlignment="1">
      <alignment horizontal="center" vertical="center" wrapText="1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52" fillId="0" borderId="10" xfId="51" applyFont="1" applyBorder="1" applyAlignment="1">
      <alignment horizontal="center" vertical="center" wrapText="1"/>
      <protection/>
    </xf>
    <xf numFmtId="1" fontId="33" fillId="0" borderId="10" xfId="51" applyNumberFormat="1" applyBorder="1" applyAlignment="1">
      <alignment horizontal="center" vertical="center" wrapText="1"/>
      <protection/>
    </xf>
    <xf numFmtId="1" fontId="52" fillId="0" borderId="10" xfId="5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32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9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2" fillId="9" borderId="10" xfId="0" applyNumberFormat="1" applyFont="1" applyFill="1" applyBorder="1" applyAlignment="1">
      <alignment horizontal="center" wrapText="1"/>
    </xf>
    <xf numFmtId="1" fontId="2" fillId="8" borderId="10" xfId="0" applyNumberFormat="1" applyFont="1" applyFill="1" applyBorder="1" applyAlignment="1">
      <alignment horizontal="center" wrapText="1"/>
    </xf>
    <xf numFmtId="1" fontId="2" fillId="32" borderId="0" xfId="0" applyNumberFormat="1" applyFont="1" applyFill="1" applyBorder="1" applyAlignment="1">
      <alignment horizontal="center" wrapText="1"/>
    </xf>
    <xf numFmtId="1" fontId="24" fillId="32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/>
    </xf>
    <xf numFmtId="0" fontId="2" fillId="32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 wrapText="1"/>
    </xf>
    <xf numFmtId="0" fontId="24" fillId="3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2" fillId="9" borderId="10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left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 wrapText="1"/>
    </xf>
    <xf numFmtId="1" fontId="24" fillId="9" borderId="10" xfId="0" applyNumberFormat="1" applyFont="1" applyFill="1" applyBorder="1" applyAlignment="1">
      <alignment horizontal="center" wrapText="1"/>
    </xf>
    <xf numFmtId="1" fontId="2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1" fontId="24" fillId="32" borderId="10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left" wrapText="1"/>
    </xf>
    <xf numFmtId="1" fontId="24" fillId="8" borderId="10" xfId="0" applyNumberFormat="1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left" wrapText="1"/>
    </xf>
    <xf numFmtId="1" fontId="2" fillId="0" borderId="11" xfId="0" applyNumberFormat="1" applyFont="1" applyBorder="1" applyAlignment="1">
      <alignment horizontal="left" wrapText="1"/>
    </xf>
    <xf numFmtId="1" fontId="2" fillId="0" borderId="19" xfId="0" applyNumberFormat="1" applyFont="1" applyBorder="1" applyAlignment="1">
      <alignment horizontal="left" wrapText="1"/>
    </xf>
    <xf numFmtId="0" fontId="24" fillId="35" borderId="0" xfId="0" applyFont="1" applyFill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vertical="center" wrapText="1"/>
    </xf>
    <xf numFmtId="1" fontId="25" fillId="35" borderId="10" xfId="0" applyNumberFormat="1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vertical="center" wrapText="1"/>
    </xf>
    <xf numFmtId="1" fontId="25" fillId="35" borderId="20" xfId="0" applyNumberFormat="1" applyFont="1" applyFill="1" applyBorder="1" applyAlignment="1">
      <alignment vertical="center" wrapText="1"/>
    </xf>
    <xf numFmtId="1" fontId="25" fillId="35" borderId="0" xfId="0" applyNumberFormat="1" applyFont="1" applyFill="1" applyBorder="1" applyAlignment="1">
      <alignment vertical="center" wrapText="1"/>
    </xf>
    <xf numFmtId="1" fontId="24" fillId="35" borderId="0" xfId="0" applyNumberFormat="1" applyFont="1" applyFill="1" applyBorder="1" applyAlignment="1">
      <alignment vertical="center" wrapText="1"/>
    </xf>
    <xf numFmtId="0" fontId="24" fillId="35" borderId="0" xfId="0" applyFont="1" applyFill="1" applyBorder="1" applyAlignment="1">
      <alignment vertical="center" wrapText="1"/>
    </xf>
    <xf numFmtId="1" fontId="25" fillId="35" borderId="10" xfId="0" applyNumberFormat="1" applyFont="1" applyFill="1" applyBorder="1" applyAlignment="1">
      <alignment vertical="center" wrapText="1"/>
    </xf>
    <xf numFmtId="1" fontId="25" fillId="32" borderId="0" xfId="0" applyNumberFormat="1" applyFont="1" applyFill="1" applyBorder="1" applyAlignment="1">
      <alignment vertical="center" wrapText="1"/>
    </xf>
    <xf numFmtId="0" fontId="25" fillId="32" borderId="0" xfId="0" applyFont="1" applyFill="1" applyBorder="1" applyAlignment="1">
      <alignment vertical="center" wrapText="1"/>
    </xf>
    <xf numFmtId="1" fontId="24" fillId="35" borderId="0" xfId="0" applyNumberFormat="1" applyFont="1" applyFill="1" applyAlignment="1">
      <alignment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" fontId="3" fillId="36" borderId="18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4" fontId="3" fillId="32" borderId="21" xfId="0" applyNumberFormat="1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2" borderId="22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 vertical="center" wrapText="1"/>
    </xf>
    <xf numFmtId="0" fontId="26" fillId="9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0" fontId="26" fillId="9" borderId="10" xfId="0" applyFont="1" applyFill="1" applyBorder="1" applyAlignment="1">
      <alignment horizontal="left"/>
    </xf>
    <xf numFmtId="1" fontId="54" fillId="8" borderId="10" xfId="0" applyNumberFormat="1" applyFont="1" applyFill="1" applyBorder="1" applyAlignment="1">
      <alignment wrapText="1"/>
    </xf>
    <xf numFmtId="1" fontId="2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24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1" fontId="55" fillId="32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1" fontId="25" fillId="35" borderId="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2" fillId="11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textRotation="90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4" fillId="32" borderId="10" xfId="0" applyFont="1" applyFill="1" applyBorder="1" applyAlignment="1">
      <alignment horizontal="left" wrapText="1"/>
    </xf>
    <xf numFmtId="1" fontId="24" fillId="32" borderId="1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9" fillId="32" borderId="25" xfId="0" applyFont="1" applyFill="1" applyBorder="1" applyAlignment="1">
      <alignment horizontal="center"/>
    </xf>
    <xf numFmtId="0" fontId="29" fillId="32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1" fontId="2" fillId="0" borderId="18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25" fillId="32" borderId="16" xfId="0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0" fontId="57" fillId="0" borderId="10" xfId="51" applyFont="1" applyBorder="1" applyAlignment="1">
      <alignment horizontal="center" vertical="center" textRotation="90" wrapText="1"/>
      <protection/>
    </xf>
    <xf numFmtId="0" fontId="58" fillId="0" borderId="10" xfId="51" applyFont="1" applyBorder="1" applyAlignment="1">
      <alignment horizontal="center" vertical="center" textRotation="90" wrapText="1"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59" fillId="0" borderId="10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5"/>
  <sheetViews>
    <sheetView tabSelected="1" view="pageBreakPreview" zoomScaleNormal="90" zoomScaleSheetLayoutView="10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G30" sqref="AG30"/>
    </sheetView>
  </sheetViews>
  <sheetFormatPr defaultColWidth="9.00390625" defaultRowHeight="12.75"/>
  <cols>
    <col min="1" max="1" width="3.125" style="28" customWidth="1"/>
    <col min="2" max="2" width="27.25390625" style="37" customWidth="1"/>
    <col min="3" max="3" width="4.125" style="47" customWidth="1"/>
    <col min="4" max="4" width="3.75390625" style="47" customWidth="1"/>
    <col min="5" max="5" width="3.375" style="47" customWidth="1"/>
    <col min="6" max="8" width="5.125" style="47" customWidth="1"/>
    <col min="9" max="9" width="4.375" style="47" customWidth="1"/>
    <col min="10" max="10" width="4.25390625" style="47" customWidth="1"/>
    <col min="11" max="11" width="3.875" style="47" customWidth="1"/>
    <col min="12" max="12" width="6.75390625" style="47" customWidth="1"/>
    <col min="13" max="14" width="6.125" style="47" customWidth="1"/>
    <col min="15" max="15" width="5.125" style="47" customWidth="1"/>
    <col min="16" max="16" width="5.375" style="47" customWidth="1"/>
    <col min="17" max="17" width="5.75390625" style="47" bestFit="1" customWidth="1"/>
    <col min="18" max="18" width="3.875" style="47" customWidth="1"/>
    <col min="19" max="19" width="4.125" style="47" customWidth="1"/>
    <col min="20" max="20" width="5.75390625" style="47" bestFit="1" customWidth="1"/>
    <col min="21" max="21" width="5.00390625" style="47" customWidth="1"/>
    <col min="22" max="22" width="4.00390625" style="47" customWidth="1"/>
    <col min="23" max="23" width="4.875" style="47" bestFit="1" customWidth="1"/>
    <col min="24" max="24" width="3.75390625" style="47" customWidth="1"/>
    <col min="25" max="25" width="4.875" style="47" bestFit="1" customWidth="1"/>
    <col min="26" max="26" width="4.00390625" style="47" customWidth="1"/>
    <col min="27" max="27" width="3.875" style="47" customWidth="1"/>
    <col min="28" max="28" width="3.00390625" style="47" customWidth="1"/>
    <col min="29" max="31" width="4.00390625" style="47" bestFit="1" customWidth="1"/>
    <col min="32" max="32" width="4.375" style="47" customWidth="1"/>
    <col min="33" max="34" width="3.875" style="47" customWidth="1"/>
    <col min="35" max="35" width="24.25390625" style="37" customWidth="1"/>
    <col min="36" max="16384" width="9.125" style="37" customWidth="1"/>
  </cols>
  <sheetData>
    <row r="1" spans="1:35" s="28" customFormat="1" ht="30.75" customHeight="1">
      <c r="A1" s="143"/>
      <c r="B1" s="92" t="s">
        <v>125</v>
      </c>
      <c r="C1" s="197" t="s">
        <v>52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36" t="s">
        <v>176</v>
      </c>
    </row>
    <row r="2" spans="1:35" s="28" customFormat="1" ht="24.75" customHeight="1">
      <c r="A2" s="185" t="s">
        <v>122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93"/>
    </row>
    <row r="3" spans="1:35" s="28" customFormat="1" ht="13.5" customHeight="1">
      <c r="A3" s="188" t="s">
        <v>19</v>
      </c>
      <c r="B3" s="187" t="s">
        <v>20</v>
      </c>
      <c r="C3" s="179" t="s">
        <v>7</v>
      </c>
      <c r="D3" s="179"/>
      <c r="E3" s="179"/>
      <c r="F3" s="179"/>
      <c r="G3" s="179"/>
      <c r="H3" s="179"/>
      <c r="I3" s="179"/>
      <c r="J3" s="179"/>
      <c r="K3" s="179"/>
      <c r="L3" s="179"/>
      <c r="M3" s="179" t="s">
        <v>8</v>
      </c>
      <c r="N3" s="179"/>
      <c r="O3" s="178" t="s">
        <v>36</v>
      </c>
      <c r="P3" s="178" t="s">
        <v>35</v>
      </c>
      <c r="Q3" s="179" t="s">
        <v>1</v>
      </c>
      <c r="R3" s="179"/>
      <c r="S3" s="179"/>
      <c r="T3" s="179"/>
      <c r="U3" s="179"/>
      <c r="V3" s="179"/>
      <c r="W3" s="179" t="s">
        <v>0</v>
      </c>
      <c r="X3" s="179"/>
      <c r="Y3" s="179"/>
      <c r="Z3" s="179"/>
      <c r="AA3" s="179"/>
      <c r="AB3" s="179"/>
      <c r="AC3" s="179" t="s">
        <v>26</v>
      </c>
      <c r="AD3" s="179"/>
      <c r="AE3" s="179"/>
      <c r="AF3" s="179"/>
      <c r="AG3" s="179"/>
      <c r="AH3" s="179"/>
      <c r="AI3" s="187" t="s">
        <v>25</v>
      </c>
    </row>
    <row r="4" spans="1:35" s="28" customFormat="1" ht="12.75">
      <c r="A4" s="188"/>
      <c r="B4" s="187"/>
      <c r="C4" s="179" t="s">
        <v>29</v>
      </c>
      <c r="D4" s="179"/>
      <c r="E4" s="179"/>
      <c r="F4" s="179"/>
      <c r="G4" s="179"/>
      <c r="H4" s="179"/>
      <c r="I4" s="179" t="s">
        <v>28</v>
      </c>
      <c r="J4" s="179"/>
      <c r="K4" s="179"/>
      <c r="L4" s="179"/>
      <c r="M4" s="179"/>
      <c r="N4" s="179"/>
      <c r="O4" s="178"/>
      <c r="P4" s="178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7"/>
    </row>
    <row r="5" spans="1:35" s="28" customFormat="1" ht="12.75">
      <c r="A5" s="188"/>
      <c r="B5" s="187"/>
      <c r="C5" s="179" t="s">
        <v>4</v>
      </c>
      <c r="D5" s="179"/>
      <c r="E5" s="179"/>
      <c r="F5" s="179" t="s">
        <v>5</v>
      </c>
      <c r="G5" s="179"/>
      <c r="H5" s="179"/>
      <c r="I5" s="179" t="s">
        <v>30</v>
      </c>
      <c r="J5" s="179" t="s">
        <v>11</v>
      </c>
      <c r="K5" s="179" t="s">
        <v>12</v>
      </c>
      <c r="L5" s="179" t="s">
        <v>31</v>
      </c>
      <c r="M5" s="179" t="s">
        <v>10</v>
      </c>
      <c r="N5" s="179"/>
      <c r="O5" s="178"/>
      <c r="P5" s="178"/>
      <c r="Q5" s="179"/>
      <c r="R5" s="179"/>
      <c r="S5" s="179"/>
      <c r="T5" s="179"/>
      <c r="U5" s="179"/>
      <c r="V5" s="179"/>
      <c r="W5" s="179" t="s">
        <v>24</v>
      </c>
      <c r="X5" s="179"/>
      <c r="Y5" s="179"/>
      <c r="Z5" s="179"/>
      <c r="AA5" s="179"/>
      <c r="AB5" s="179"/>
      <c r="AC5" s="179" t="s">
        <v>24</v>
      </c>
      <c r="AD5" s="179"/>
      <c r="AE5" s="179"/>
      <c r="AF5" s="179"/>
      <c r="AG5" s="179"/>
      <c r="AH5" s="179"/>
      <c r="AI5" s="187"/>
    </row>
    <row r="6" spans="1:35" s="28" customFormat="1" ht="12.75">
      <c r="A6" s="188"/>
      <c r="B6" s="187"/>
      <c r="C6" s="19" t="s">
        <v>30</v>
      </c>
      <c r="D6" s="19" t="s">
        <v>11</v>
      </c>
      <c r="E6" s="19" t="s">
        <v>12</v>
      </c>
      <c r="F6" s="19" t="s">
        <v>30</v>
      </c>
      <c r="G6" s="19" t="s">
        <v>11</v>
      </c>
      <c r="H6" s="19" t="s">
        <v>12</v>
      </c>
      <c r="I6" s="179"/>
      <c r="J6" s="179"/>
      <c r="K6" s="179"/>
      <c r="L6" s="179"/>
      <c r="M6" s="19" t="s">
        <v>4</v>
      </c>
      <c r="N6" s="19" t="s">
        <v>5</v>
      </c>
      <c r="O6" s="178"/>
      <c r="P6" s="178"/>
      <c r="Q6" s="19" t="s">
        <v>2</v>
      </c>
      <c r="R6" s="19" t="s">
        <v>3</v>
      </c>
      <c r="S6" s="19" t="s">
        <v>9</v>
      </c>
      <c r="T6" s="19" t="s">
        <v>11</v>
      </c>
      <c r="U6" s="19" t="s">
        <v>23</v>
      </c>
      <c r="V6" s="19" t="s">
        <v>12</v>
      </c>
      <c r="W6" s="19" t="s">
        <v>2</v>
      </c>
      <c r="X6" s="19" t="s">
        <v>3</v>
      </c>
      <c r="Y6" s="19" t="s">
        <v>9</v>
      </c>
      <c r="Z6" s="19" t="s">
        <v>11</v>
      </c>
      <c r="AA6" s="19" t="s">
        <v>23</v>
      </c>
      <c r="AB6" s="19" t="s">
        <v>12</v>
      </c>
      <c r="AC6" s="19" t="s">
        <v>2</v>
      </c>
      <c r="AD6" s="19" t="s">
        <v>3</v>
      </c>
      <c r="AE6" s="19" t="s">
        <v>9</v>
      </c>
      <c r="AF6" s="19" t="s">
        <v>11</v>
      </c>
      <c r="AG6" s="19" t="s">
        <v>23</v>
      </c>
      <c r="AH6" s="19" t="s">
        <v>12</v>
      </c>
      <c r="AI6" s="187"/>
    </row>
    <row r="7" spans="1:35" s="29" customFormat="1" ht="25.5">
      <c r="A7" s="94">
        <v>1</v>
      </c>
      <c r="B7" s="145" t="s">
        <v>138</v>
      </c>
      <c r="C7" s="20">
        <v>4</v>
      </c>
      <c r="D7" s="20"/>
      <c r="E7" s="20"/>
      <c r="F7" s="20">
        <v>2</v>
      </c>
      <c r="G7" s="20"/>
      <c r="H7" s="20"/>
      <c r="I7" s="20">
        <v>6</v>
      </c>
      <c r="J7" s="20"/>
      <c r="K7" s="20">
        <f>E7+H7</f>
        <v>0</v>
      </c>
      <c r="L7" s="20">
        <f aca="true" t="shared" si="0" ref="L7:L30">SUM(I7:K7)</f>
        <v>6</v>
      </c>
      <c r="M7" s="20"/>
      <c r="N7" s="20" t="s">
        <v>38</v>
      </c>
      <c r="O7" s="20">
        <f>SUM(Q7:T7)</f>
        <v>60</v>
      </c>
      <c r="P7" s="20">
        <f>SUM(Q7:V7)</f>
        <v>60</v>
      </c>
      <c r="Q7" s="95">
        <f aca="true" t="shared" si="1" ref="Q7:Q24">W7+AC7</f>
        <v>20</v>
      </c>
      <c r="R7" s="95">
        <f aca="true" t="shared" si="2" ref="R7:R32">X7+AD7</f>
        <v>40</v>
      </c>
      <c r="S7" s="95">
        <f aca="true" t="shared" si="3" ref="S7:S32">Y7+AE7</f>
        <v>0</v>
      </c>
      <c r="T7" s="20">
        <f aca="true" t="shared" si="4" ref="T7:T32">Z7+AF7</f>
        <v>0</v>
      </c>
      <c r="U7" s="20">
        <f aca="true" t="shared" si="5" ref="U7:U32">AA7+AG7</f>
        <v>0</v>
      </c>
      <c r="V7" s="20">
        <f aca="true" t="shared" si="6" ref="V7:V32">AB7+AH7</f>
        <v>0</v>
      </c>
      <c r="W7" s="20">
        <v>20</v>
      </c>
      <c r="X7" s="20">
        <v>20</v>
      </c>
      <c r="Y7" s="20"/>
      <c r="Z7" s="20"/>
      <c r="AA7" s="20"/>
      <c r="AB7" s="20"/>
      <c r="AC7" s="20"/>
      <c r="AD7" s="170">
        <v>20</v>
      </c>
      <c r="AE7" s="20"/>
      <c r="AF7" s="20"/>
      <c r="AG7" s="20"/>
      <c r="AH7" s="20"/>
      <c r="AI7" s="94" t="s">
        <v>39</v>
      </c>
    </row>
    <row r="8" spans="1:35" s="30" customFormat="1" ht="25.5">
      <c r="A8" s="180">
        <v>2</v>
      </c>
      <c r="B8" s="181" t="s">
        <v>140</v>
      </c>
      <c r="C8" s="182">
        <v>1</v>
      </c>
      <c r="D8" s="182"/>
      <c r="E8" s="182"/>
      <c r="F8" s="182"/>
      <c r="G8" s="182"/>
      <c r="H8" s="182"/>
      <c r="I8" s="182">
        <f>C8+F10</f>
        <v>1</v>
      </c>
      <c r="J8" s="182">
        <f>D8+G10</f>
        <v>0</v>
      </c>
      <c r="K8" s="182">
        <f>E8+H10</f>
        <v>0</v>
      </c>
      <c r="L8" s="182">
        <f>SUM(I8:K10)</f>
        <v>1</v>
      </c>
      <c r="M8" s="182" t="s">
        <v>37</v>
      </c>
      <c r="N8" s="182"/>
      <c r="O8" s="18">
        <f>SUM(Q8:T8)</f>
        <v>3</v>
      </c>
      <c r="P8" s="182">
        <f>SUM(Q8:V10)</f>
        <v>15</v>
      </c>
      <c r="Q8" s="96">
        <f t="shared" si="1"/>
        <v>0</v>
      </c>
      <c r="R8" s="96">
        <f t="shared" si="2"/>
        <v>3</v>
      </c>
      <c r="S8" s="96">
        <f t="shared" si="3"/>
        <v>0</v>
      </c>
      <c r="T8" s="18">
        <f t="shared" si="4"/>
        <v>0</v>
      </c>
      <c r="U8" s="18">
        <f t="shared" si="5"/>
        <v>0</v>
      </c>
      <c r="V8" s="18">
        <f t="shared" si="6"/>
        <v>0</v>
      </c>
      <c r="W8" s="18"/>
      <c r="X8" s="18">
        <v>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97" t="s">
        <v>42</v>
      </c>
    </row>
    <row r="9" spans="1:35" s="30" customFormat="1" ht="25.5">
      <c r="A9" s="180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">
        <f>SUM(Q9:T9)</f>
        <v>3</v>
      </c>
      <c r="P9" s="182"/>
      <c r="Q9" s="96">
        <f t="shared" si="1"/>
        <v>0</v>
      </c>
      <c r="R9" s="96">
        <f t="shared" si="2"/>
        <v>3</v>
      </c>
      <c r="S9" s="96">
        <f t="shared" si="3"/>
        <v>0</v>
      </c>
      <c r="T9" s="18">
        <f t="shared" si="4"/>
        <v>0</v>
      </c>
      <c r="U9" s="18">
        <f t="shared" si="5"/>
        <v>0</v>
      </c>
      <c r="V9" s="18">
        <f t="shared" si="6"/>
        <v>0</v>
      </c>
      <c r="W9" s="18"/>
      <c r="X9" s="18">
        <v>3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97" t="s">
        <v>63</v>
      </c>
    </row>
    <row r="10" spans="1:35" s="30" customFormat="1" ht="25.5">
      <c r="A10" s="180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">
        <f>SUM(Q10:T10)</f>
        <v>9</v>
      </c>
      <c r="P10" s="182"/>
      <c r="Q10" s="96">
        <f t="shared" si="1"/>
        <v>0</v>
      </c>
      <c r="R10" s="96">
        <f t="shared" si="2"/>
        <v>9</v>
      </c>
      <c r="S10" s="96">
        <f t="shared" si="3"/>
        <v>0</v>
      </c>
      <c r="T10" s="18">
        <f t="shared" si="4"/>
        <v>0</v>
      </c>
      <c r="U10" s="18">
        <f t="shared" si="5"/>
        <v>0</v>
      </c>
      <c r="V10" s="18">
        <f t="shared" si="6"/>
        <v>0</v>
      </c>
      <c r="W10" s="18"/>
      <c r="X10" s="18">
        <v>9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7" t="s">
        <v>64</v>
      </c>
    </row>
    <row r="11" spans="1:35" s="28" customFormat="1" ht="25.5">
      <c r="A11" s="98">
        <v>3</v>
      </c>
      <c r="B11" s="98" t="s">
        <v>143</v>
      </c>
      <c r="C11" s="19">
        <v>2</v>
      </c>
      <c r="D11" s="19"/>
      <c r="E11" s="19"/>
      <c r="F11" s="19">
        <v>2</v>
      </c>
      <c r="G11" s="19"/>
      <c r="H11" s="19"/>
      <c r="I11" s="19">
        <f aca="true" t="shared" si="7" ref="I11:I30">C11+F11</f>
        <v>4</v>
      </c>
      <c r="J11" s="19">
        <f aca="true" t="shared" si="8" ref="J11:K14">D11+G11</f>
        <v>0</v>
      </c>
      <c r="K11" s="19">
        <f t="shared" si="8"/>
        <v>0</v>
      </c>
      <c r="L11" s="19">
        <f t="shared" si="0"/>
        <v>4</v>
      </c>
      <c r="M11" s="99"/>
      <c r="N11" s="99" t="s">
        <v>37</v>
      </c>
      <c r="O11" s="19">
        <f aca="true" t="shared" si="9" ref="O11:O30">SUM(Q11:T11)</f>
        <v>60</v>
      </c>
      <c r="P11" s="19">
        <f>SUM(Q11:V11)</f>
        <v>60</v>
      </c>
      <c r="Q11" s="99">
        <f t="shared" si="1"/>
        <v>0</v>
      </c>
      <c r="R11" s="99">
        <f t="shared" si="2"/>
        <v>60</v>
      </c>
      <c r="S11" s="99">
        <f t="shared" si="3"/>
        <v>0</v>
      </c>
      <c r="T11" s="19">
        <f t="shared" si="4"/>
        <v>0</v>
      </c>
      <c r="U11" s="19">
        <f t="shared" si="5"/>
        <v>0</v>
      </c>
      <c r="V11" s="19">
        <f t="shared" si="6"/>
        <v>0</v>
      </c>
      <c r="W11" s="19"/>
      <c r="X11" s="170">
        <v>30</v>
      </c>
      <c r="Y11" s="19"/>
      <c r="Z11" s="19"/>
      <c r="AA11" s="19"/>
      <c r="AB11" s="19"/>
      <c r="AC11" s="19"/>
      <c r="AD11" s="170">
        <v>30</v>
      </c>
      <c r="AE11" s="19"/>
      <c r="AF11" s="19"/>
      <c r="AG11" s="19"/>
      <c r="AH11" s="19"/>
      <c r="AI11" s="98" t="s">
        <v>43</v>
      </c>
    </row>
    <row r="12" spans="1:35" s="29" customFormat="1" ht="25.5">
      <c r="A12" s="94">
        <v>4</v>
      </c>
      <c r="B12" s="145" t="s">
        <v>139</v>
      </c>
      <c r="C12" s="20">
        <v>5</v>
      </c>
      <c r="D12" s="20"/>
      <c r="E12" s="20"/>
      <c r="F12" s="20"/>
      <c r="G12" s="20"/>
      <c r="H12" s="20"/>
      <c r="I12" s="20">
        <f t="shared" si="7"/>
        <v>5</v>
      </c>
      <c r="J12" s="20">
        <f t="shared" si="8"/>
        <v>0</v>
      </c>
      <c r="K12" s="20">
        <f t="shared" si="8"/>
        <v>0</v>
      </c>
      <c r="L12" s="20">
        <f t="shared" si="0"/>
        <v>5</v>
      </c>
      <c r="M12" s="20" t="s">
        <v>38</v>
      </c>
      <c r="N12" s="20"/>
      <c r="O12" s="20">
        <f t="shared" si="9"/>
        <v>55</v>
      </c>
      <c r="P12" s="20">
        <f aca="true" t="shared" si="10" ref="P12:P30">SUM(Q12:V12)</f>
        <v>55</v>
      </c>
      <c r="Q12" s="95">
        <f t="shared" si="1"/>
        <v>30</v>
      </c>
      <c r="R12" s="95">
        <f t="shared" si="2"/>
        <v>25</v>
      </c>
      <c r="S12" s="95">
        <f t="shared" si="3"/>
        <v>0</v>
      </c>
      <c r="T12" s="20">
        <f t="shared" si="4"/>
        <v>0</v>
      </c>
      <c r="U12" s="20">
        <f t="shared" si="5"/>
        <v>0</v>
      </c>
      <c r="V12" s="20">
        <f t="shared" si="6"/>
        <v>0</v>
      </c>
      <c r="W12" s="20">
        <v>30</v>
      </c>
      <c r="X12" s="20">
        <v>25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94" t="s">
        <v>39</v>
      </c>
    </row>
    <row r="13" spans="1:35" s="30" customFormat="1" ht="25.5">
      <c r="A13" s="97">
        <v>5</v>
      </c>
      <c r="B13" s="146" t="s">
        <v>141</v>
      </c>
      <c r="C13" s="18">
        <v>4</v>
      </c>
      <c r="D13" s="18"/>
      <c r="E13" s="18"/>
      <c r="F13" s="18"/>
      <c r="G13" s="18"/>
      <c r="H13" s="18">
        <v>2</v>
      </c>
      <c r="I13" s="18">
        <v>4</v>
      </c>
      <c r="J13" s="18"/>
      <c r="K13" s="18">
        <f t="shared" si="8"/>
        <v>2</v>
      </c>
      <c r="L13" s="18">
        <f t="shared" si="0"/>
        <v>6</v>
      </c>
      <c r="M13" s="96"/>
      <c r="N13" s="18" t="s">
        <v>37</v>
      </c>
      <c r="O13" s="18">
        <f t="shared" si="9"/>
        <v>40</v>
      </c>
      <c r="P13" s="18">
        <f t="shared" si="10"/>
        <v>80</v>
      </c>
      <c r="Q13" s="96">
        <f t="shared" si="1"/>
        <v>15</v>
      </c>
      <c r="R13" s="96">
        <f t="shared" si="2"/>
        <v>15</v>
      </c>
      <c r="S13" s="96">
        <f t="shared" si="3"/>
        <v>10</v>
      </c>
      <c r="T13" s="96">
        <f t="shared" si="4"/>
        <v>0</v>
      </c>
      <c r="U13" s="96">
        <f t="shared" si="5"/>
        <v>0</v>
      </c>
      <c r="V13" s="96">
        <f t="shared" si="6"/>
        <v>40</v>
      </c>
      <c r="W13" s="170">
        <v>15</v>
      </c>
      <c r="X13" s="170">
        <v>15</v>
      </c>
      <c r="Y13" s="170">
        <v>10</v>
      </c>
      <c r="Z13" s="18"/>
      <c r="AA13" s="18"/>
      <c r="AB13" s="18"/>
      <c r="AC13" s="18"/>
      <c r="AD13" s="18"/>
      <c r="AE13" s="18"/>
      <c r="AF13" s="18"/>
      <c r="AG13" s="18"/>
      <c r="AH13" s="18">
        <v>40</v>
      </c>
      <c r="AI13" s="97" t="s">
        <v>44</v>
      </c>
    </row>
    <row r="14" spans="1:35" s="30" customFormat="1" ht="38.25">
      <c r="A14" s="97">
        <v>6</v>
      </c>
      <c r="B14" s="146" t="s">
        <v>142</v>
      </c>
      <c r="C14" s="18">
        <v>1</v>
      </c>
      <c r="D14" s="18"/>
      <c r="E14" s="18"/>
      <c r="F14" s="18"/>
      <c r="G14" s="18"/>
      <c r="H14" s="18"/>
      <c r="I14" s="18">
        <f t="shared" si="7"/>
        <v>1</v>
      </c>
      <c r="J14" s="18">
        <f t="shared" si="8"/>
        <v>0</v>
      </c>
      <c r="K14" s="18">
        <f t="shared" si="8"/>
        <v>0</v>
      </c>
      <c r="L14" s="18">
        <f t="shared" si="0"/>
        <v>1</v>
      </c>
      <c r="M14" s="96" t="s">
        <v>37</v>
      </c>
      <c r="N14" s="18"/>
      <c r="O14" s="18">
        <f t="shared" si="9"/>
        <v>10</v>
      </c>
      <c r="P14" s="18">
        <f t="shared" si="10"/>
        <v>10</v>
      </c>
      <c r="Q14" s="96">
        <f t="shared" si="1"/>
        <v>0</v>
      </c>
      <c r="R14" s="96">
        <f t="shared" si="2"/>
        <v>10</v>
      </c>
      <c r="S14" s="96">
        <f t="shared" si="3"/>
        <v>0</v>
      </c>
      <c r="T14" s="96">
        <f t="shared" si="4"/>
        <v>0</v>
      </c>
      <c r="U14" s="96">
        <f t="shared" si="5"/>
        <v>0</v>
      </c>
      <c r="V14" s="96">
        <f t="shared" si="6"/>
        <v>0</v>
      </c>
      <c r="W14" s="18"/>
      <c r="X14" s="18">
        <v>10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97" t="s">
        <v>45</v>
      </c>
    </row>
    <row r="15" spans="1:35" s="30" customFormat="1" ht="25.5">
      <c r="A15" s="97">
        <v>7</v>
      </c>
      <c r="B15" s="146" t="s">
        <v>144</v>
      </c>
      <c r="C15" s="18">
        <v>1</v>
      </c>
      <c r="D15" s="18"/>
      <c r="E15" s="18"/>
      <c r="F15" s="18"/>
      <c r="G15" s="18"/>
      <c r="H15" s="18"/>
      <c r="I15" s="18">
        <f t="shared" si="7"/>
        <v>1</v>
      </c>
      <c r="J15" s="18">
        <f aca="true" t="shared" si="11" ref="J15:J30">D15+G15</f>
        <v>0</v>
      </c>
      <c r="K15" s="18">
        <f aca="true" t="shared" si="12" ref="K15:K30">E15+H15</f>
        <v>0</v>
      </c>
      <c r="L15" s="18">
        <f t="shared" si="0"/>
        <v>1</v>
      </c>
      <c r="M15" s="18" t="s">
        <v>37</v>
      </c>
      <c r="N15" s="18"/>
      <c r="O15" s="18">
        <f t="shared" si="9"/>
        <v>10</v>
      </c>
      <c r="P15" s="18">
        <f t="shared" si="10"/>
        <v>10</v>
      </c>
      <c r="Q15" s="96">
        <f t="shared" si="1"/>
        <v>0</v>
      </c>
      <c r="R15" s="96">
        <f t="shared" si="2"/>
        <v>10</v>
      </c>
      <c r="S15" s="96">
        <f t="shared" si="3"/>
        <v>0</v>
      </c>
      <c r="T15" s="96">
        <f t="shared" si="4"/>
        <v>0</v>
      </c>
      <c r="U15" s="96">
        <f t="shared" si="5"/>
        <v>0</v>
      </c>
      <c r="V15" s="96">
        <f t="shared" si="6"/>
        <v>0</v>
      </c>
      <c r="W15" s="18"/>
      <c r="X15" s="18">
        <v>10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97" t="s">
        <v>46</v>
      </c>
    </row>
    <row r="16" spans="1:35" s="30" customFormat="1" ht="25.5">
      <c r="A16" s="97">
        <v>8</v>
      </c>
      <c r="B16" s="146" t="s">
        <v>145</v>
      </c>
      <c r="C16" s="18">
        <v>1</v>
      </c>
      <c r="D16" s="18"/>
      <c r="E16" s="18"/>
      <c r="F16" s="18"/>
      <c r="G16" s="18"/>
      <c r="H16" s="18"/>
      <c r="I16" s="18">
        <f t="shared" si="7"/>
        <v>1</v>
      </c>
      <c r="J16" s="18">
        <f t="shared" si="11"/>
        <v>0</v>
      </c>
      <c r="K16" s="18">
        <f t="shared" si="12"/>
        <v>0</v>
      </c>
      <c r="L16" s="18">
        <f t="shared" si="0"/>
        <v>1</v>
      </c>
      <c r="M16" s="18" t="s">
        <v>37</v>
      </c>
      <c r="N16" s="18"/>
      <c r="O16" s="18">
        <f t="shared" si="9"/>
        <v>10</v>
      </c>
      <c r="P16" s="18">
        <f>SUM(Q16:V16)</f>
        <v>10</v>
      </c>
      <c r="Q16" s="96">
        <f t="shared" si="1"/>
        <v>0</v>
      </c>
      <c r="R16" s="96">
        <f t="shared" si="2"/>
        <v>10</v>
      </c>
      <c r="S16" s="96">
        <f t="shared" si="3"/>
        <v>0</v>
      </c>
      <c r="T16" s="96">
        <f t="shared" si="4"/>
        <v>0</v>
      </c>
      <c r="U16" s="96">
        <f t="shared" si="5"/>
        <v>0</v>
      </c>
      <c r="V16" s="96">
        <f t="shared" si="6"/>
        <v>0</v>
      </c>
      <c r="W16" s="18"/>
      <c r="X16" s="18">
        <v>10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97" t="s">
        <v>45</v>
      </c>
    </row>
    <row r="17" spans="1:35" s="30" customFormat="1" ht="27" customHeight="1">
      <c r="A17" s="97">
        <v>9</v>
      </c>
      <c r="B17" s="146" t="s">
        <v>146</v>
      </c>
      <c r="C17" s="18">
        <v>1</v>
      </c>
      <c r="D17" s="18"/>
      <c r="E17" s="18"/>
      <c r="F17" s="18"/>
      <c r="G17" s="18"/>
      <c r="H17" s="18"/>
      <c r="I17" s="18">
        <f t="shared" si="7"/>
        <v>1</v>
      </c>
      <c r="J17" s="18">
        <f t="shared" si="11"/>
        <v>0</v>
      </c>
      <c r="K17" s="18">
        <f t="shared" si="12"/>
        <v>0</v>
      </c>
      <c r="L17" s="18">
        <f t="shared" si="0"/>
        <v>1</v>
      </c>
      <c r="M17" s="18" t="s">
        <v>37</v>
      </c>
      <c r="N17" s="18"/>
      <c r="O17" s="18">
        <f t="shared" si="9"/>
        <v>10</v>
      </c>
      <c r="P17" s="18">
        <f>SUM(Q17:V17)</f>
        <v>10</v>
      </c>
      <c r="Q17" s="96">
        <f t="shared" si="1"/>
        <v>0</v>
      </c>
      <c r="R17" s="96">
        <f t="shared" si="2"/>
        <v>10</v>
      </c>
      <c r="S17" s="96">
        <f t="shared" si="3"/>
        <v>0</v>
      </c>
      <c r="T17" s="96">
        <f t="shared" si="4"/>
        <v>0</v>
      </c>
      <c r="U17" s="96">
        <f t="shared" si="5"/>
        <v>0</v>
      </c>
      <c r="V17" s="96">
        <f t="shared" si="6"/>
        <v>0</v>
      </c>
      <c r="W17" s="18"/>
      <c r="X17" s="18">
        <v>10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97" t="s">
        <v>47</v>
      </c>
    </row>
    <row r="18" spans="1:35" s="30" customFormat="1" ht="25.5">
      <c r="A18" s="97">
        <v>10</v>
      </c>
      <c r="B18" s="146" t="s">
        <v>147</v>
      </c>
      <c r="C18" s="18">
        <v>1</v>
      </c>
      <c r="D18" s="18"/>
      <c r="E18" s="18"/>
      <c r="F18" s="18"/>
      <c r="G18" s="18"/>
      <c r="H18" s="18"/>
      <c r="I18" s="18">
        <f t="shared" si="7"/>
        <v>1</v>
      </c>
      <c r="J18" s="18">
        <f t="shared" si="11"/>
        <v>0</v>
      </c>
      <c r="K18" s="18">
        <f t="shared" si="12"/>
        <v>0</v>
      </c>
      <c r="L18" s="18">
        <f t="shared" si="0"/>
        <v>1</v>
      </c>
      <c r="M18" s="18" t="s">
        <v>37</v>
      </c>
      <c r="N18" s="18"/>
      <c r="O18" s="18">
        <f t="shared" si="9"/>
        <v>10</v>
      </c>
      <c r="P18" s="18">
        <f>SUM(Q18:V18)</f>
        <v>10</v>
      </c>
      <c r="Q18" s="96">
        <f t="shared" si="1"/>
        <v>0</v>
      </c>
      <c r="R18" s="96">
        <f t="shared" si="2"/>
        <v>10</v>
      </c>
      <c r="S18" s="96">
        <f t="shared" si="3"/>
        <v>0</v>
      </c>
      <c r="T18" s="96">
        <f t="shared" si="4"/>
        <v>0</v>
      </c>
      <c r="U18" s="96">
        <f t="shared" si="5"/>
        <v>0</v>
      </c>
      <c r="V18" s="96">
        <f t="shared" si="6"/>
        <v>0</v>
      </c>
      <c r="W18" s="18"/>
      <c r="X18" s="18">
        <v>10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97" t="s">
        <v>47</v>
      </c>
    </row>
    <row r="19" spans="1:35" s="30" customFormat="1" ht="25.5">
      <c r="A19" s="97">
        <v>11</v>
      </c>
      <c r="B19" s="146" t="s">
        <v>148</v>
      </c>
      <c r="C19" s="18">
        <v>1</v>
      </c>
      <c r="D19" s="18"/>
      <c r="E19" s="18"/>
      <c r="F19" s="18"/>
      <c r="G19" s="18"/>
      <c r="H19" s="18"/>
      <c r="I19" s="18">
        <f t="shared" si="7"/>
        <v>1</v>
      </c>
      <c r="J19" s="18">
        <f t="shared" si="11"/>
        <v>0</v>
      </c>
      <c r="K19" s="18">
        <f t="shared" si="12"/>
        <v>0</v>
      </c>
      <c r="L19" s="18">
        <f t="shared" si="0"/>
        <v>1</v>
      </c>
      <c r="M19" s="18" t="s">
        <v>37</v>
      </c>
      <c r="N19" s="18"/>
      <c r="O19" s="18">
        <f t="shared" si="9"/>
        <v>10</v>
      </c>
      <c r="P19" s="18">
        <f>SUM(Q19:V19)</f>
        <v>10</v>
      </c>
      <c r="Q19" s="96">
        <f t="shared" si="1"/>
        <v>0</v>
      </c>
      <c r="R19" s="96">
        <f t="shared" si="2"/>
        <v>10</v>
      </c>
      <c r="S19" s="96">
        <f t="shared" si="3"/>
        <v>0</v>
      </c>
      <c r="T19" s="96">
        <f t="shared" si="4"/>
        <v>0</v>
      </c>
      <c r="U19" s="96">
        <f t="shared" si="5"/>
        <v>0</v>
      </c>
      <c r="V19" s="96">
        <f t="shared" si="6"/>
        <v>0</v>
      </c>
      <c r="W19" s="18"/>
      <c r="X19" s="18">
        <v>10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97" t="s">
        <v>45</v>
      </c>
    </row>
    <row r="20" spans="1:35" s="30" customFormat="1" ht="36.75" customHeight="1">
      <c r="A20" s="97">
        <v>12</v>
      </c>
      <c r="B20" s="146" t="s">
        <v>149</v>
      </c>
      <c r="C20" s="18">
        <v>1</v>
      </c>
      <c r="D20" s="18"/>
      <c r="E20" s="18"/>
      <c r="F20" s="18"/>
      <c r="G20" s="18"/>
      <c r="H20" s="18"/>
      <c r="I20" s="18">
        <f t="shared" si="7"/>
        <v>1</v>
      </c>
      <c r="J20" s="18">
        <f t="shared" si="11"/>
        <v>0</v>
      </c>
      <c r="K20" s="18">
        <f t="shared" si="12"/>
        <v>0</v>
      </c>
      <c r="L20" s="18">
        <f t="shared" si="0"/>
        <v>1</v>
      </c>
      <c r="M20" s="18" t="s">
        <v>37</v>
      </c>
      <c r="N20" s="18"/>
      <c r="O20" s="18">
        <f t="shared" si="9"/>
        <v>10</v>
      </c>
      <c r="P20" s="18">
        <f>SUM(Q20:V20)</f>
        <v>10</v>
      </c>
      <c r="Q20" s="96">
        <f t="shared" si="1"/>
        <v>0</v>
      </c>
      <c r="R20" s="96">
        <f t="shared" si="2"/>
        <v>10</v>
      </c>
      <c r="S20" s="96">
        <f t="shared" si="3"/>
        <v>0</v>
      </c>
      <c r="T20" s="96">
        <f t="shared" si="4"/>
        <v>0</v>
      </c>
      <c r="U20" s="96">
        <f t="shared" si="5"/>
        <v>0</v>
      </c>
      <c r="V20" s="96">
        <f t="shared" si="6"/>
        <v>0</v>
      </c>
      <c r="W20" s="18"/>
      <c r="X20" s="18">
        <v>10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97" t="s">
        <v>45</v>
      </c>
    </row>
    <row r="21" spans="1:35" s="30" customFormat="1" ht="28.5" customHeight="1">
      <c r="A21" s="97">
        <v>13</v>
      </c>
      <c r="B21" s="146" t="s">
        <v>150</v>
      </c>
      <c r="C21" s="18">
        <v>2</v>
      </c>
      <c r="D21" s="18"/>
      <c r="E21" s="18"/>
      <c r="F21" s="18"/>
      <c r="G21" s="18"/>
      <c r="H21" s="18"/>
      <c r="I21" s="18">
        <f t="shared" si="7"/>
        <v>2</v>
      </c>
      <c r="J21" s="18">
        <f t="shared" si="11"/>
        <v>0</v>
      </c>
      <c r="K21" s="18">
        <f t="shared" si="12"/>
        <v>0</v>
      </c>
      <c r="L21" s="18">
        <f t="shared" si="0"/>
        <v>2</v>
      </c>
      <c r="M21" s="18" t="s">
        <v>37</v>
      </c>
      <c r="N21" s="18"/>
      <c r="O21" s="18">
        <f t="shared" si="9"/>
        <v>20</v>
      </c>
      <c r="P21" s="18">
        <f t="shared" si="10"/>
        <v>20</v>
      </c>
      <c r="Q21" s="96">
        <f t="shared" si="1"/>
        <v>10</v>
      </c>
      <c r="R21" s="96">
        <f t="shared" si="2"/>
        <v>10</v>
      </c>
      <c r="S21" s="96">
        <f t="shared" si="3"/>
        <v>0</v>
      </c>
      <c r="T21" s="96">
        <f t="shared" si="4"/>
        <v>0</v>
      </c>
      <c r="U21" s="96">
        <f t="shared" si="5"/>
        <v>0</v>
      </c>
      <c r="V21" s="96">
        <f t="shared" si="6"/>
        <v>0</v>
      </c>
      <c r="W21" s="18">
        <v>10</v>
      </c>
      <c r="X21" s="18">
        <v>10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97" t="s">
        <v>45</v>
      </c>
    </row>
    <row r="22" spans="1:35" s="29" customFormat="1" ht="12.75">
      <c r="A22" s="94">
        <v>14</v>
      </c>
      <c r="B22" s="147" t="s">
        <v>151</v>
      </c>
      <c r="C22" s="20">
        <v>3</v>
      </c>
      <c r="D22" s="20"/>
      <c r="E22" s="20"/>
      <c r="F22" s="20"/>
      <c r="G22" s="20"/>
      <c r="H22" s="20"/>
      <c r="I22" s="20">
        <f t="shared" si="7"/>
        <v>3</v>
      </c>
      <c r="J22" s="20">
        <f t="shared" si="11"/>
        <v>0</v>
      </c>
      <c r="K22" s="20">
        <f t="shared" si="12"/>
        <v>0</v>
      </c>
      <c r="L22" s="20">
        <f t="shared" si="0"/>
        <v>3</v>
      </c>
      <c r="M22" s="20" t="s">
        <v>38</v>
      </c>
      <c r="N22" s="20"/>
      <c r="O22" s="20">
        <f t="shared" si="9"/>
        <v>30</v>
      </c>
      <c r="P22" s="20">
        <f t="shared" si="10"/>
        <v>30</v>
      </c>
      <c r="Q22" s="95">
        <f t="shared" si="1"/>
        <v>30</v>
      </c>
      <c r="R22" s="95">
        <f t="shared" si="2"/>
        <v>0</v>
      </c>
      <c r="S22" s="95">
        <f t="shared" si="3"/>
        <v>0</v>
      </c>
      <c r="T22" s="95">
        <f t="shared" si="4"/>
        <v>0</v>
      </c>
      <c r="U22" s="95">
        <f t="shared" si="5"/>
        <v>0</v>
      </c>
      <c r="V22" s="95">
        <f t="shared" si="6"/>
        <v>0</v>
      </c>
      <c r="W22" s="20">
        <v>30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94" t="s">
        <v>48</v>
      </c>
    </row>
    <row r="23" spans="1:35" s="31" customFormat="1" ht="25.5">
      <c r="A23" s="100">
        <v>15</v>
      </c>
      <c r="B23" s="100" t="s">
        <v>155</v>
      </c>
      <c r="C23" s="21">
        <v>1</v>
      </c>
      <c r="D23" s="21"/>
      <c r="E23" s="21"/>
      <c r="F23" s="21"/>
      <c r="G23" s="21"/>
      <c r="H23" s="21"/>
      <c r="I23" s="21">
        <f t="shared" si="7"/>
        <v>1</v>
      </c>
      <c r="J23" s="21">
        <f t="shared" si="11"/>
        <v>0</v>
      </c>
      <c r="K23" s="21">
        <f t="shared" si="12"/>
        <v>0</v>
      </c>
      <c r="L23" s="21">
        <f t="shared" si="0"/>
        <v>1</v>
      </c>
      <c r="M23" s="21" t="s">
        <v>37</v>
      </c>
      <c r="N23" s="21"/>
      <c r="O23" s="21">
        <f t="shared" si="9"/>
        <v>25</v>
      </c>
      <c r="P23" s="21">
        <f t="shared" si="10"/>
        <v>25</v>
      </c>
      <c r="Q23" s="101">
        <f t="shared" si="1"/>
        <v>5</v>
      </c>
      <c r="R23" s="101">
        <f t="shared" si="2"/>
        <v>20</v>
      </c>
      <c r="S23" s="101">
        <f t="shared" si="3"/>
        <v>0</v>
      </c>
      <c r="T23" s="101">
        <f t="shared" si="4"/>
        <v>0</v>
      </c>
      <c r="U23" s="101">
        <f t="shared" si="5"/>
        <v>0</v>
      </c>
      <c r="V23" s="101">
        <f t="shared" si="6"/>
        <v>0</v>
      </c>
      <c r="W23" s="21">
        <v>5</v>
      </c>
      <c r="X23" s="21">
        <v>20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100" t="s">
        <v>39</v>
      </c>
    </row>
    <row r="24" spans="1:35" s="31" customFormat="1" ht="36.75" customHeight="1">
      <c r="A24" s="100">
        <v>16</v>
      </c>
      <c r="B24" s="100" t="s">
        <v>156</v>
      </c>
      <c r="C24" s="21"/>
      <c r="D24" s="21"/>
      <c r="E24" s="21"/>
      <c r="F24" s="21">
        <v>5</v>
      </c>
      <c r="G24" s="21"/>
      <c r="H24" s="21">
        <v>2</v>
      </c>
      <c r="I24" s="21">
        <v>5</v>
      </c>
      <c r="J24" s="21"/>
      <c r="K24" s="21">
        <f t="shared" si="12"/>
        <v>2</v>
      </c>
      <c r="L24" s="21">
        <f t="shared" si="0"/>
        <v>7</v>
      </c>
      <c r="M24" s="101"/>
      <c r="N24" s="21" t="s">
        <v>38</v>
      </c>
      <c r="O24" s="21">
        <f t="shared" si="9"/>
        <v>45</v>
      </c>
      <c r="P24" s="21">
        <f t="shared" si="10"/>
        <v>85</v>
      </c>
      <c r="Q24" s="101">
        <f t="shared" si="1"/>
        <v>10</v>
      </c>
      <c r="R24" s="101">
        <f t="shared" si="2"/>
        <v>15</v>
      </c>
      <c r="S24" s="101">
        <f t="shared" si="3"/>
        <v>20</v>
      </c>
      <c r="T24" s="101">
        <f t="shared" si="4"/>
        <v>0</v>
      </c>
      <c r="U24" s="101">
        <f t="shared" si="5"/>
        <v>0</v>
      </c>
      <c r="V24" s="101">
        <f t="shared" si="6"/>
        <v>40</v>
      </c>
      <c r="W24" s="21"/>
      <c r="X24" s="21"/>
      <c r="Y24" s="21"/>
      <c r="Z24" s="21"/>
      <c r="AA24" s="21"/>
      <c r="AB24" s="21"/>
      <c r="AC24" s="21">
        <v>10</v>
      </c>
      <c r="AD24" s="21">
        <v>15</v>
      </c>
      <c r="AE24" s="21">
        <v>20</v>
      </c>
      <c r="AF24" s="21"/>
      <c r="AG24" s="21"/>
      <c r="AH24" s="21">
        <v>40</v>
      </c>
      <c r="AI24" s="100" t="s">
        <v>49</v>
      </c>
    </row>
    <row r="25" spans="1:35" s="31" customFormat="1" ht="12.75">
      <c r="A25" s="100">
        <v>17</v>
      </c>
      <c r="B25" s="100" t="s">
        <v>157</v>
      </c>
      <c r="C25" s="21"/>
      <c r="D25" s="21"/>
      <c r="E25" s="21"/>
      <c r="F25" s="21">
        <v>4</v>
      </c>
      <c r="G25" s="21"/>
      <c r="H25" s="21">
        <v>2</v>
      </c>
      <c r="I25" s="21">
        <v>4</v>
      </c>
      <c r="J25" s="21"/>
      <c r="K25" s="21">
        <f t="shared" si="12"/>
        <v>2</v>
      </c>
      <c r="L25" s="21">
        <f t="shared" si="0"/>
        <v>6</v>
      </c>
      <c r="M25" s="21"/>
      <c r="N25" s="21" t="s">
        <v>37</v>
      </c>
      <c r="O25" s="21">
        <f t="shared" si="9"/>
        <v>30</v>
      </c>
      <c r="P25" s="21">
        <f t="shared" si="10"/>
        <v>70</v>
      </c>
      <c r="Q25" s="101">
        <f aca="true" t="shared" si="13" ref="Q25:Q32">W25+AC25</f>
        <v>10</v>
      </c>
      <c r="R25" s="101">
        <f t="shared" si="2"/>
        <v>0</v>
      </c>
      <c r="S25" s="101">
        <f t="shared" si="3"/>
        <v>20</v>
      </c>
      <c r="T25" s="101">
        <f t="shared" si="4"/>
        <v>0</v>
      </c>
      <c r="U25" s="101">
        <f t="shared" si="5"/>
        <v>0</v>
      </c>
      <c r="V25" s="101">
        <f t="shared" si="6"/>
        <v>40</v>
      </c>
      <c r="W25" s="21"/>
      <c r="X25" s="21"/>
      <c r="Y25" s="21"/>
      <c r="Z25" s="21"/>
      <c r="AA25" s="21"/>
      <c r="AB25" s="21"/>
      <c r="AC25" s="21">
        <v>10</v>
      </c>
      <c r="AD25" s="21"/>
      <c r="AE25" s="21">
        <v>20</v>
      </c>
      <c r="AF25" s="21"/>
      <c r="AG25" s="21"/>
      <c r="AH25" s="21">
        <v>40</v>
      </c>
      <c r="AI25" s="100" t="s">
        <v>45</v>
      </c>
    </row>
    <row r="26" spans="1:35" s="30" customFormat="1" ht="38.25">
      <c r="A26" s="97">
        <v>18</v>
      </c>
      <c r="B26" s="146" t="s">
        <v>152</v>
      </c>
      <c r="C26" s="18"/>
      <c r="D26" s="18"/>
      <c r="E26" s="18"/>
      <c r="F26" s="18">
        <v>4</v>
      </c>
      <c r="G26" s="18"/>
      <c r="H26" s="18">
        <v>2</v>
      </c>
      <c r="I26" s="18">
        <v>4</v>
      </c>
      <c r="J26" s="18"/>
      <c r="K26" s="18">
        <f t="shared" si="12"/>
        <v>2</v>
      </c>
      <c r="L26" s="18">
        <f t="shared" si="0"/>
        <v>6</v>
      </c>
      <c r="M26" s="18"/>
      <c r="N26" s="18" t="s">
        <v>38</v>
      </c>
      <c r="O26" s="18">
        <f t="shared" si="9"/>
        <v>70</v>
      </c>
      <c r="P26" s="18">
        <f t="shared" si="10"/>
        <v>110</v>
      </c>
      <c r="Q26" s="96">
        <f t="shared" si="13"/>
        <v>30</v>
      </c>
      <c r="R26" s="96">
        <f t="shared" si="2"/>
        <v>0</v>
      </c>
      <c r="S26" s="96">
        <f t="shared" si="3"/>
        <v>40</v>
      </c>
      <c r="T26" s="96">
        <f t="shared" si="4"/>
        <v>0</v>
      </c>
      <c r="U26" s="96">
        <f t="shared" si="5"/>
        <v>0</v>
      </c>
      <c r="V26" s="96">
        <f t="shared" si="6"/>
        <v>40</v>
      </c>
      <c r="W26" s="168"/>
      <c r="X26" s="168"/>
      <c r="Y26" s="168"/>
      <c r="Z26" s="168"/>
      <c r="AA26" s="168"/>
      <c r="AB26" s="168"/>
      <c r="AC26" s="21">
        <v>30</v>
      </c>
      <c r="AD26" s="21"/>
      <c r="AE26" s="21">
        <v>40</v>
      </c>
      <c r="AF26" s="168"/>
      <c r="AG26" s="168"/>
      <c r="AH26" s="18">
        <v>40</v>
      </c>
      <c r="AI26" s="97" t="s">
        <v>50</v>
      </c>
    </row>
    <row r="27" spans="1:35" s="31" customFormat="1" ht="25.5">
      <c r="A27" s="100">
        <v>19</v>
      </c>
      <c r="B27" s="100" t="s">
        <v>158</v>
      </c>
      <c r="C27" s="21"/>
      <c r="D27" s="21"/>
      <c r="E27" s="21"/>
      <c r="F27" s="21">
        <v>4</v>
      </c>
      <c r="G27" s="21"/>
      <c r="H27" s="21"/>
      <c r="I27" s="21">
        <f t="shared" si="7"/>
        <v>4</v>
      </c>
      <c r="J27" s="21">
        <f t="shared" si="11"/>
        <v>0</v>
      </c>
      <c r="K27" s="21">
        <f t="shared" si="12"/>
        <v>0</v>
      </c>
      <c r="L27" s="21">
        <f t="shared" si="0"/>
        <v>4</v>
      </c>
      <c r="M27" s="21"/>
      <c r="N27" s="21" t="s">
        <v>37</v>
      </c>
      <c r="O27" s="21">
        <f t="shared" si="9"/>
        <v>30</v>
      </c>
      <c r="P27" s="21">
        <f t="shared" si="10"/>
        <v>30</v>
      </c>
      <c r="Q27" s="101">
        <f t="shared" si="13"/>
        <v>15</v>
      </c>
      <c r="R27" s="101">
        <f t="shared" si="2"/>
        <v>0</v>
      </c>
      <c r="S27" s="101">
        <f t="shared" si="3"/>
        <v>15</v>
      </c>
      <c r="T27" s="101">
        <f t="shared" si="4"/>
        <v>0</v>
      </c>
      <c r="U27" s="101">
        <f t="shared" si="5"/>
        <v>0</v>
      </c>
      <c r="V27" s="101">
        <f t="shared" si="6"/>
        <v>0</v>
      </c>
      <c r="W27" s="21"/>
      <c r="X27" s="21"/>
      <c r="Y27" s="21"/>
      <c r="Z27" s="21"/>
      <c r="AA27" s="21"/>
      <c r="AB27" s="21"/>
      <c r="AC27" s="21">
        <v>15</v>
      </c>
      <c r="AD27" s="21"/>
      <c r="AE27" s="21">
        <v>15</v>
      </c>
      <c r="AF27" s="21"/>
      <c r="AG27" s="21"/>
      <c r="AH27" s="21"/>
      <c r="AI27" s="100" t="s">
        <v>51</v>
      </c>
    </row>
    <row r="28" spans="1:35" s="31" customFormat="1" ht="38.25">
      <c r="A28" s="100">
        <v>20</v>
      </c>
      <c r="B28" s="100" t="s">
        <v>159</v>
      </c>
      <c r="C28" s="21">
        <v>1</v>
      </c>
      <c r="D28" s="21"/>
      <c r="E28" s="21"/>
      <c r="F28" s="21"/>
      <c r="G28" s="21"/>
      <c r="H28" s="21"/>
      <c r="I28" s="21">
        <f aca="true" t="shared" si="14" ref="I28:K29">C28+F28</f>
        <v>1</v>
      </c>
      <c r="J28" s="21">
        <f t="shared" si="14"/>
        <v>0</v>
      </c>
      <c r="K28" s="21">
        <f t="shared" si="14"/>
        <v>0</v>
      </c>
      <c r="L28" s="21">
        <f>SUM(I28:K28)</f>
        <v>1</v>
      </c>
      <c r="M28" s="21" t="s">
        <v>37</v>
      </c>
      <c r="N28" s="21"/>
      <c r="O28" s="21">
        <f>SUM(Q28:T28)</f>
        <v>15</v>
      </c>
      <c r="P28" s="21">
        <f>SUM(Q28:V28)</f>
        <v>15</v>
      </c>
      <c r="Q28" s="101">
        <f aca="true" t="shared" si="15" ref="Q28:V29">W28+AC28</f>
        <v>15</v>
      </c>
      <c r="R28" s="101">
        <f t="shared" si="15"/>
        <v>0</v>
      </c>
      <c r="S28" s="101">
        <f t="shared" si="15"/>
        <v>0</v>
      </c>
      <c r="T28" s="101">
        <f t="shared" si="15"/>
        <v>0</v>
      </c>
      <c r="U28" s="101">
        <f t="shared" si="15"/>
        <v>0</v>
      </c>
      <c r="V28" s="101">
        <f t="shared" si="15"/>
        <v>0</v>
      </c>
      <c r="W28" s="21">
        <v>15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100" t="s">
        <v>50</v>
      </c>
    </row>
    <row r="29" spans="1:35" s="31" customFormat="1" ht="25.5">
      <c r="A29" s="100">
        <v>21</v>
      </c>
      <c r="B29" s="100" t="s">
        <v>160</v>
      </c>
      <c r="C29" s="21"/>
      <c r="D29" s="21"/>
      <c r="E29" s="21"/>
      <c r="F29" s="21">
        <v>1</v>
      </c>
      <c r="G29" s="21"/>
      <c r="H29" s="21"/>
      <c r="I29" s="21">
        <f t="shared" si="14"/>
        <v>1</v>
      </c>
      <c r="J29" s="21">
        <f t="shared" si="14"/>
        <v>0</v>
      </c>
      <c r="K29" s="21">
        <f t="shared" si="14"/>
        <v>0</v>
      </c>
      <c r="L29" s="21">
        <f>SUM(I29:K29)</f>
        <v>1</v>
      </c>
      <c r="M29" s="21"/>
      <c r="N29" s="21" t="s">
        <v>37</v>
      </c>
      <c r="O29" s="21">
        <f>SUM(Q29:T29)</f>
        <v>20</v>
      </c>
      <c r="P29" s="21">
        <f>SUM(Q29:V29)</f>
        <v>20</v>
      </c>
      <c r="Q29" s="101">
        <f t="shared" si="15"/>
        <v>10</v>
      </c>
      <c r="R29" s="101">
        <f t="shared" si="15"/>
        <v>10</v>
      </c>
      <c r="S29" s="101">
        <f t="shared" si="15"/>
        <v>0</v>
      </c>
      <c r="T29" s="101">
        <f t="shared" si="15"/>
        <v>0</v>
      </c>
      <c r="U29" s="101">
        <f t="shared" si="15"/>
        <v>0</v>
      </c>
      <c r="V29" s="101">
        <f t="shared" si="15"/>
        <v>0</v>
      </c>
      <c r="W29" s="21"/>
      <c r="X29" s="21"/>
      <c r="Y29" s="21"/>
      <c r="Z29" s="21"/>
      <c r="AA29" s="21"/>
      <c r="AB29" s="21"/>
      <c r="AC29" s="21">
        <v>10</v>
      </c>
      <c r="AD29" s="21">
        <v>10</v>
      </c>
      <c r="AE29" s="21"/>
      <c r="AF29" s="21"/>
      <c r="AG29" s="21"/>
      <c r="AH29" s="21"/>
      <c r="AI29" s="148" t="s">
        <v>135</v>
      </c>
    </row>
    <row r="30" spans="1:35" s="28" customFormat="1" ht="51">
      <c r="A30" s="98">
        <v>22</v>
      </c>
      <c r="B30" s="98" t="s">
        <v>61</v>
      </c>
      <c r="C30" s="19"/>
      <c r="D30" s="19"/>
      <c r="E30" s="19"/>
      <c r="F30" s="19"/>
      <c r="G30" s="19"/>
      <c r="H30" s="19"/>
      <c r="I30" s="19">
        <f t="shared" si="7"/>
        <v>0</v>
      </c>
      <c r="J30" s="19">
        <f t="shared" si="11"/>
        <v>0</v>
      </c>
      <c r="K30" s="19">
        <f t="shared" si="12"/>
        <v>0</v>
      </c>
      <c r="L30" s="19">
        <f t="shared" si="0"/>
        <v>0</v>
      </c>
      <c r="M30" s="19"/>
      <c r="N30" s="19"/>
      <c r="O30" s="19">
        <f t="shared" si="9"/>
        <v>30</v>
      </c>
      <c r="P30" s="19">
        <f t="shared" si="10"/>
        <v>30</v>
      </c>
      <c r="Q30" s="99">
        <f t="shared" si="13"/>
        <v>0</v>
      </c>
      <c r="R30" s="99">
        <f t="shared" si="2"/>
        <v>0</v>
      </c>
      <c r="S30" s="99">
        <f t="shared" si="3"/>
        <v>30</v>
      </c>
      <c r="T30" s="99">
        <f t="shared" si="4"/>
        <v>0</v>
      </c>
      <c r="U30" s="99">
        <f t="shared" si="5"/>
        <v>0</v>
      </c>
      <c r="V30" s="99">
        <f t="shared" si="6"/>
        <v>0</v>
      </c>
      <c r="W30" s="19"/>
      <c r="X30" s="19"/>
      <c r="Y30" s="19"/>
      <c r="Z30" s="19"/>
      <c r="AA30" s="19"/>
      <c r="AB30" s="19"/>
      <c r="AC30" s="19"/>
      <c r="AD30" s="19"/>
      <c r="AE30" s="19">
        <v>30</v>
      </c>
      <c r="AF30" s="19"/>
      <c r="AG30" s="19"/>
      <c r="AH30" s="19"/>
      <c r="AI30" s="98" t="s">
        <v>65</v>
      </c>
    </row>
    <row r="31" spans="1:35" s="28" customFormat="1" ht="12.75">
      <c r="A31" s="155">
        <v>23</v>
      </c>
      <c r="B31" s="155" t="s">
        <v>40</v>
      </c>
      <c r="C31" s="153"/>
      <c r="D31" s="153"/>
      <c r="E31" s="153"/>
      <c r="F31" s="153"/>
      <c r="G31" s="153"/>
      <c r="H31" s="153"/>
      <c r="I31" s="153">
        <f aca="true" t="shared" si="16" ref="I31:K32">C31+F31</f>
        <v>0</v>
      </c>
      <c r="J31" s="153">
        <f t="shared" si="16"/>
        <v>0</v>
      </c>
      <c r="K31" s="153">
        <f t="shared" si="16"/>
        <v>0</v>
      </c>
      <c r="L31" s="153">
        <f>SUM(I31:K31)</f>
        <v>0</v>
      </c>
      <c r="M31" s="153"/>
      <c r="N31" s="153"/>
      <c r="O31" s="153">
        <f>SUM(Q31:T31)</f>
        <v>4</v>
      </c>
      <c r="P31" s="153">
        <f>SUM(Q31:V31)</f>
        <v>4</v>
      </c>
      <c r="Q31" s="154">
        <f t="shared" si="13"/>
        <v>4</v>
      </c>
      <c r="R31" s="154">
        <f t="shared" si="2"/>
        <v>0</v>
      </c>
      <c r="S31" s="154">
        <f t="shared" si="3"/>
        <v>0</v>
      </c>
      <c r="T31" s="154">
        <f t="shared" si="4"/>
        <v>0</v>
      </c>
      <c r="U31" s="154">
        <f t="shared" si="5"/>
        <v>0</v>
      </c>
      <c r="V31" s="154">
        <f t="shared" si="6"/>
        <v>0</v>
      </c>
      <c r="W31" s="162">
        <v>4</v>
      </c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5"/>
    </row>
    <row r="32" spans="1:35" s="28" customFormat="1" ht="12.75">
      <c r="A32" s="98">
        <v>24</v>
      </c>
      <c r="B32" s="98" t="s">
        <v>41</v>
      </c>
      <c r="C32" s="19"/>
      <c r="D32" s="19"/>
      <c r="E32" s="19"/>
      <c r="F32" s="19"/>
      <c r="G32" s="19"/>
      <c r="H32" s="19"/>
      <c r="I32" s="19">
        <f t="shared" si="16"/>
        <v>0</v>
      </c>
      <c r="J32" s="19">
        <f t="shared" si="16"/>
        <v>0</v>
      </c>
      <c r="K32" s="19">
        <f t="shared" si="16"/>
        <v>0</v>
      </c>
      <c r="L32" s="19">
        <f>SUM(I32:K32)</f>
        <v>0</v>
      </c>
      <c r="M32" s="19"/>
      <c r="N32" s="19"/>
      <c r="O32" s="19">
        <f>SUM(Q32:T32)</f>
        <v>0</v>
      </c>
      <c r="P32" s="19">
        <f>SUM(Q32:V32)</f>
        <v>0</v>
      </c>
      <c r="Q32" s="99">
        <f t="shared" si="13"/>
        <v>0</v>
      </c>
      <c r="R32" s="99">
        <f t="shared" si="2"/>
        <v>0</v>
      </c>
      <c r="S32" s="99">
        <f t="shared" si="3"/>
        <v>0</v>
      </c>
      <c r="T32" s="99">
        <f t="shared" si="4"/>
        <v>0</v>
      </c>
      <c r="U32" s="99">
        <f t="shared" si="5"/>
        <v>0</v>
      </c>
      <c r="V32" s="99">
        <f t="shared" si="6"/>
        <v>0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98"/>
    </row>
    <row r="33" spans="1:35" s="28" customFormat="1" ht="12.75">
      <c r="A33" s="187" t="s">
        <v>6</v>
      </c>
      <c r="B33" s="187"/>
      <c r="C33" s="19">
        <f>SUM(C7:C32)</f>
        <v>30</v>
      </c>
      <c r="D33" s="149">
        <f aca="true" t="shared" si="17" ref="D33:N33">SUM(D7:D32)</f>
        <v>0</v>
      </c>
      <c r="E33" s="149">
        <f t="shared" si="17"/>
        <v>0</v>
      </c>
      <c r="F33" s="149">
        <f t="shared" si="17"/>
        <v>22</v>
      </c>
      <c r="G33" s="149">
        <f t="shared" si="17"/>
        <v>0</v>
      </c>
      <c r="H33" s="149">
        <f t="shared" si="17"/>
        <v>8</v>
      </c>
      <c r="I33" s="149">
        <f t="shared" si="17"/>
        <v>52</v>
      </c>
      <c r="J33" s="149">
        <f t="shared" si="17"/>
        <v>0</v>
      </c>
      <c r="K33" s="149">
        <f t="shared" si="17"/>
        <v>8</v>
      </c>
      <c r="L33" s="149">
        <f t="shared" si="17"/>
        <v>60</v>
      </c>
      <c r="M33" s="149">
        <f t="shared" si="17"/>
        <v>0</v>
      </c>
      <c r="N33" s="149">
        <f t="shared" si="17"/>
        <v>0</v>
      </c>
      <c r="O33" s="149">
        <f>SUM(O7:O29,O31)</f>
        <v>589</v>
      </c>
      <c r="P33" s="162">
        <f aca="true" t="shared" si="18" ref="P33:AH33">SUM(P7:P29,P31)</f>
        <v>749</v>
      </c>
      <c r="Q33" s="162">
        <f t="shared" si="18"/>
        <v>204</v>
      </c>
      <c r="R33" s="162">
        <f t="shared" si="18"/>
        <v>280</v>
      </c>
      <c r="S33" s="162">
        <f t="shared" si="18"/>
        <v>105</v>
      </c>
      <c r="T33" s="162">
        <f t="shared" si="18"/>
        <v>0</v>
      </c>
      <c r="U33" s="162">
        <f t="shared" si="18"/>
        <v>0</v>
      </c>
      <c r="V33" s="162">
        <f t="shared" si="18"/>
        <v>160</v>
      </c>
      <c r="W33" s="162">
        <f t="shared" si="18"/>
        <v>129</v>
      </c>
      <c r="X33" s="162">
        <f t="shared" si="18"/>
        <v>205</v>
      </c>
      <c r="Y33" s="162">
        <f t="shared" si="18"/>
        <v>10</v>
      </c>
      <c r="Z33" s="162">
        <f t="shared" si="18"/>
        <v>0</v>
      </c>
      <c r="AA33" s="162">
        <f t="shared" si="18"/>
        <v>0</v>
      </c>
      <c r="AB33" s="162">
        <f t="shared" si="18"/>
        <v>0</v>
      </c>
      <c r="AC33" s="162">
        <f t="shared" si="18"/>
        <v>75</v>
      </c>
      <c r="AD33" s="162">
        <f t="shared" si="18"/>
        <v>75</v>
      </c>
      <c r="AE33" s="162">
        <f t="shared" si="18"/>
        <v>95</v>
      </c>
      <c r="AF33" s="162">
        <f t="shared" si="18"/>
        <v>0</v>
      </c>
      <c r="AG33" s="162">
        <f t="shared" si="18"/>
        <v>0</v>
      </c>
      <c r="AH33" s="162">
        <f t="shared" si="18"/>
        <v>160</v>
      </c>
      <c r="AI33" s="102"/>
    </row>
    <row r="34" spans="1:35" s="28" customFormat="1" ht="22.5" customHeight="1">
      <c r="A34" s="32"/>
      <c r="B34" s="98" t="s">
        <v>27</v>
      </c>
      <c r="C34" s="179">
        <f>SUM(C33:E33)</f>
        <v>30</v>
      </c>
      <c r="D34" s="179"/>
      <c r="E34" s="179"/>
      <c r="F34" s="179">
        <f>SUM(F33:H33)</f>
        <v>30</v>
      </c>
      <c r="G34" s="179"/>
      <c r="H34" s="179"/>
      <c r="I34" s="22"/>
      <c r="J34" s="179" t="s">
        <v>33</v>
      </c>
      <c r="K34" s="179"/>
      <c r="L34" s="179"/>
      <c r="M34" s="179" t="s">
        <v>34</v>
      </c>
      <c r="N34" s="179"/>
      <c r="O34" s="22"/>
      <c r="P34" s="23"/>
      <c r="Q34" s="189">
        <f>W34+AC34</f>
        <v>589</v>
      </c>
      <c r="R34" s="189"/>
      <c r="S34" s="189"/>
      <c r="T34" s="189"/>
      <c r="U34" s="189">
        <f>AA34+AG34</f>
        <v>160</v>
      </c>
      <c r="V34" s="189"/>
      <c r="W34" s="179">
        <f>SUM(W33:Z33)</f>
        <v>344</v>
      </c>
      <c r="X34" s="179"/>
      <c r="Y34" s="179"/>
      <c r="Z34" s="179"/>
      <c r="AA34" s="179">
        <f>SUM(AA33:AB33)</f>
        <v>0</v>
      </c>
      <c r="AB34" s="179"/>
      <c r="AC34" s="179">
        <f>SUM(AC33:AF33)</f>
        <v>245</v>
      </c>
      <c r="AD34" s="179"/>
      <c r="AE34" s="179"/>
      <c r="AF34" s="179"/>
      <c r="AG34" s="179">
        <f>SUM(AG33:AH33)</f>
        <v>160</v>
      </c>
      <c r="AH34" s="179"/>
      <c r="AI34" s="33"/>
    </row>
    <row r="35" spans="1:35" s="28" customFormat="1" ht="12.75">
      <c r="A35" s="32"/>
      <c r="B35" s="32"/>
      <c r="C35" s="22"/>
      <c r="D35" s="22"/>
      <c r="E35" s="22"/>
      <c r="F35" s="22"/>
      <c r="G35" s="22"/>
      <c r="H35" s="22"/>
      <c r="I35" s="22"/>
      <c r="J35" s="179" t="s">
        <v>32</v>
      </c>
      <c r="K35" s="179"/>
      <c r="L35" s="179"/>
      <c r="M35" s="179"/>
      <c r="N35" s="179"/>
      <c r="O35" s="22"/>
      <c r="P35" s="23"/>
      <c r="Q35" s="189">
        <f>W35+AC35</f>
        <v>749</v>
      </c>
      <c r="R35" s="179"/>
      <c r="S35" s="179"/>
      <c r="T35" s="179"/>
      <c r="U35" s="179"/>
      <c r="V35" s="179"/>
      <c r="W35" s="179">
        <f>W34+AA34</f>
        <v>344</v>
      </c>
      <c r="X35" s="179"/>
      <c r="Y35" s="179"/>
      <c r="Z35" s="179"/>
      <c r="AA35" s="179"/>
      <c r="AB35" s="179"/>
      <c r="AC35" s="179">
        <f>AC34+AG34</f>
        <v>405</v>
      </c>
      <c r="AD35" s="179"/>
      <c r="AE35" s="179"/>
      <c r="AF35" s="179"/>
      <c r="AG35" s="179"/>
      <c r="AH35" s="179"/>
      <c r="AI35" s="33"/>
    </row>
    <row r="36" spans="1:35" s="36" customFormat="1" ht="12.75">
      <c r="A36" s="34"/>
      <c r="B36" s="3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35"/>
    </row>
    <row r="37" spans="1:35" ht="12.75">
      <c r="A37" s="195" t="s">
        <v>21</v>
      </c>
      <c r="B37" s="195"/>
      <c r="C37" s="196" t="s">
        <v>22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45"/>
      <c r="O37" s="24"/>
      <c r="P37" s="24"/>
      <c r="Q37" s="24"/>
      <c r="R37" s="24"/>
      <c r="S37" s="24"/>
      <c r="T37" s="24"/>
      <c r="U37" s="24"/>
      <c r="V37" s="46"/>
      <c r="Z37" s="22"/>
      <c r="AA37" s="22"/>
      <c r="AB37" s="22"/>
      <c r="AC37" s="22"/>
      <c r="AD37" s="22"/>
      <c r="AE37" s="22"/>
      <c r="AF37" s="22"/>
      <c r="AG37" s="22"/>
      <c r="AH37" s="22"/>
      <c r="AI37" s="33"/>
    </row>
    <row r="38" spans="1:35" ht="12.75">
      <c r="A38" s="191" t="s">
        <v>113</v>
      </c>
      <c r="B38" s="191"/>
      <c r="C38" s="190" t="s">
        <v>114</v>
      </c>
      <c r="D38" s="190"/>
      <c r="E38" s="190"/>
      <c r="F38" s="190"/>
      <c r="G38" s="190"/>
      <c r="H38" s="190"/>
      <c r="I38" s="38"/>
      <c r="J38" s="39" t="s">
        <v>115</v>
      </c>
      <c r="K38" s="40"/>
      <c r="L38" s="40"/>
      <c r="M38" s="41"/>
      <c r="O38" s="48"/>
      <c r="P38" s="48"/>
      <c r="Q38" s="48"/>
      <c r="R38" s="48"/>
      <c r="S38" s="48"/>
      <c r="T38" s="48"/>
      <c r="U38" s="48"/>
      <c r="V38" s="48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5"/>
    </row>
    <row r="39" spans="1:35" ht="12.75">
      <c r="A39" s="191" t="s">
        <v>116</v>
      </c>
      <c r="B39" s="191"/>
      <c r="C39" s="186" t="s">
        <v>117</v>
      </c>
      <c r="D39" s="186"/>
      <c r="E39" s="186"/>
      <c r="F39" s="186"/>
      <c r="G39" s="186"/>
      <c r="H39" s="186"/>
      <c r="I39" s="38"/>
      <c r="J39" s="42" t="s">
        <v>118</v>
      </c>
      <c r="K39" s="43"/>
      <c r="L39" s="43"/>
      <c r="M39" s="44"/>
      <c r="O39" s="27"/>
      <c r="P39" s="27"/>
      <c r="Q39" s="48"/>
      <c r="R39" s="27"/>
      <c r="S39" s="27"/>
      <c r="T39" s="27"/>
      <c r="U39" s="27"/>
      <c r="V39" s="27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26"/>
    </row>
    <row r="40" spans="1:35" ht="12.75">
      <c r="A40" s="193"/>
      <c r="B40" s="194"/>
      <c r="C40" s="186" t="s">
        <v>119</v>
      </c>
      <c r="D40" s="186"/>
      <c r="E40" s="186"/>
      <c r="F40" s="186"/>
      <c r="G40" s="186"/>
      <c r="H40" s="186"/>
      <c r="I40" s="38"/>
      <c r="J40" s="42" t="s">
        <v>120</v>
      </c>
      <c r="K40" s="43"/>
      <c r="L40" s="43"/>
      <c r="M40" s="44"/>
      <c r="O40" s="27"/>
      <c r="P40" s="27"/>
      <c r="Q40" s="48"/>
      <c r="R40" s="27"/>
      <c r="S40" s="27"/>
      <c r="T40" s="27"/>
      <c r="U40" s="27"/>
      <c r="V40" s="27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26"/>
    </row>
    <row r="41" spans="1:35" ht="12.75">
      <c r="A41" s="199"/>
      <c r="B41" s="200"/>
      <c r="C41" s="201" t="s">
        <v>121</v>
      </c>
      <c r="D41" s="201"/>
      <c r="E41" s="201"/>
      <c r="F41" s="201"/>
      <c r="G41" s="201"/>
      <c r="H41" s="201"/>
      <c r="I41" s="103"/>
      <c r="J41" s="104"/>
      <c r="K41" s="104"/>
      <c r="L41" s="104"/>
      <c r="M41" s="104"/>
      <c r="O41" s="46"/>
      <c r="P41" s="46"/>
      <c r="Q41" s="46"/>
      <c r="R41" s="27"/>
      <c r="S41" s="48"/>
      <c r="T41" s="48"/>
      <c r="U41" s="48"/>
      <c r="V41" s="48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26"/>
    </row>
    <row r="42" spans="1:35" ht="12.75">
      <c r="A42" s="192" t="s">
        <v>18</v>
      </c>
      <c r="B42" s="192"/>
      <c r="C42" s="183" t="s">
        <v>16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 t="s">
        <v>17</v>
      </c>
      <c r="O42" s="183"/>
      <c r="P42" s="183"/>
      <c r="Q42" s="183"/>
      <c r="R42" s="48"/>
      <c r="U42" s="27"/>
      <c r="V42" s="27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26"/>
    </row>
    <row r="43" spans="1:23" ht="12.75">
      <c r="A43" s="192" t="s">
        <v>13</v>
      </c>
      <c r="B43" s="192"/>
      <c r="C43" s="184">
        <v>15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>
        <v>15</v>
      </c>
      <c r="O43" s="184"/>
      <c r="P43" s="184"/>
      <c r="Q43" s="184"/>
      <c r="R43" s="27"/>
      <c r="U43" s="27"/>
      <c r="V43" s="27"/>
      <c r="W43" s="27"/>
    </row>
    <row r="44" spans="1:22" ht="12.75">
      <c r="A44" s="192" t="s">
        <v>14</v>
      </c>
      <c r="B44" s="192"/>
      <c r="C44" s="184">
        <v>15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>
        <v>15</v>
      </c>
      <c r="O44" s="184"/>
      <c r="P44" s="184"/>
      <c r="Q44" s="184"/>
      <c r="R44" s="27"/>
      <c r="V44" s="27"/>
    </row>
    <row r="45" spans="1:22" ht="12.75">
      <c r="A45" s="192" t="s">
        <v>15</v>
      </c>
      <c r="B45" s="192"/>
      <c r="C45" s="184">
        <v>0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>
        <v>0</v>
      </c>
      <c r="O45" s="184"/>
      <c r="P45" s="184"/>
      <c r="Q45" s="184"/>
      <c r="R45" s="27"/>
      <c r="V45" s="27"/>
    </row>
  </sheetData>
  <sheetProtection/>
  <mergeCells count="75">
    <mergeCell ref="C1:AH1"/>
    <mergeCell ref="A44:B44"/>
    <mergeCell ref="C44:M44"/>
    <mergeCell ref="N44:Q44"/>
    <mergeCell ref="A45:B45"/>
    <mergeCell ref="C45:M45"/>
    <mergeCell ref="N45:Q45"/>
    <mergeCell ref="A41:B41"/>
    <mergeCell ref="C41:H41"/>
    <mergeCell ref="A42:B42"/>
    <mergeCell ref="N42:Q42"/>
    <mergeCell ref="A43:B43"/>
    <mergeCell ref="N43:Q43"/>
    <mergeCell ref="J35:N35"/>
    <mergeCell ref="J34:L34"/>
    <mergeCell ref="M34:N34"/>
    <mergeCell ref="A40:B40"/>
    <mergeCell ref="A38:B38"/>
    <mergeCell ref="A37:B37"/>
    <mergeCell ref="C37:M37"/>
    <mergeCell ref="C38:H38"/>
    <mergeCell ref="A39:B39"/>
    <mergeCell ref="C39:H39"/>
    <mergeCell ref="AG34:AH34"/>
    <mergeCell ref="Q35:V35"/>
    <mergeCell ref="W35:AB35"/>
    <mergeCell ref="AC35:AH35"/>
    <mergeCell ref="Q34:T34"/>
    <mergeCell ref="W34:Z34"/>
    <mergeCell ref="AC34:AF34"/>
    <mergeCell ref="U34:V34"/>
    <mergeCell ref="AA34:AB34"/>
    <mergeCell ref="AI3:AI6"/>
    <mergeCell ref="AC5:AH5"/>
    <mergeCell ref="W3:AB4"/>
    <mergeCell ref="AC3:AH4"/>
    <mergeCell ref="W5:AB5"/>
    <mergeCell ref="A33:B33"/>
    <mergeCell ref="A3:A6"/>
    <mergeCell ref="C4:H4"/>
    <mergeCell ref="C5:E5"/>
    <mergeCell ref="C3:L3"/>
    <mergeCell ref="I4:L4"/>
    <mergeCell ref="L5:L6"/>
    <mergeCell ref="J5:J6"/>
    <mergeCell ref="B3:B6"/>
    <mergeCell ref="K5:K6"/>
    <mergeCell ref="C42:M42"/>
    <mergeCell ref="C43:M43"/>
    <mergeCell ref="A2:AH2"/>
    <mergeCell ref="Q3:V5"/>
    <mergeCell ref="M3:N4"/>
    <mergeCell ref="P3:P6"/>
    <mergeCell ref="I5:I6"/>
    <mergeCell ref="C40:H40"/>
    <mergeCell ref="F34:H34"/>
    <mergeCell ref="C34:E34"/>
    <mergeCell ref="M8:M10"/>
    <mergeCell ref="N8:N10"/>
    <mergeCell ref="P8:P10"/>
    <mergeCell ref="C8:C10"/>
    <mergeCell ref="I8:I10"/>
    <mergeCell ref="L8:L10"/>
    <mergeCell ref="J8:J10"/>
    <mergeCell ref="F8:F10"/>
    <mergeCell ref="O3:O6"/>
    <mergeCell ref="M5:N5"/>
    <mergeCell ref="A8:A10"/>
    <mergeCell ref="B8:B10"/>
    <mergeCell ref="E8:E10"/>
    <mergeCell ref="K8:K10"/>
    <mergeCell ref="F5:H5"/>
    <mergeCell ref="D8:D10"/>
    <mergeCell ref="H8:H10"/>
    <mergeCell ref="G8:G10"/>
  </mergeCells>
  <printOptions horizontalCentered="1"/>
  <pageMargins left="0" right="0" top="0" bottom="0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5"/>
  <sheetViews>
    <sheetView view="pageBreakPreview" zoomScale="110" zoomScaleNormal="90" zoomScaleSheetLayoutView="110" zoomScalePageLayoutView="80" workbookViewId="0" topLeftCell="A7">
      <selection activeCell="AE28" sqref="AE28"/>
    </sheetView>
  </sheetViews>
  <sheetFormatPr defaultColWidth="9.00390625" defaultRowHeight="12.75"/>
  <cols>
    <col min="1" max="1" width="3.125" style="10" customWidth="1"/>
    <col min="2" max="2" width="30.125" style="14" customWidth="1"/>
    <col min="3" max="3" width="4.125" style="14" customWidth="1"/>
    <col min="4" max="5" width="4.00390625" style="14" customWidth="1"/>
    <col min="6" max="6" width="3.75390625" style="14" customWidth="1"/>
    <col min="7" max="7" width="3.125" style="14" customWidth="1"/>
    <col min="8" max="8" width="3.375" style="14" customWidth="1"/>
    <col min="9" max="9" width="3.875" style="14" customWidth="1"/>
    <col min="10" max="10" width="4.00390625" style="56" customWidth="1"/>
    <col min="11" max="11" width="3.875" style="56" customWidth="1"/>
    <col min="12" max="12" width="8.125" style="14" customWidth="1"/>
    <col min="13" max="14" width="6.625" style="14" customWidth="1"/>
    <col min="15" max="15" width="6.125" style="14" customWidth="1"/>
    <col min="16" max="16" width="4.875" style="14" customWidth="1"/>
    <col min="17" max="17" width="4.00390625" style="14" bestFit="1" customWidth="1"/>
    <col min="18" max="18" width="3.875" style="14" customWidth="1"/>
    <col min="19" max="19" width="5.125" style="14" customWidth="1"/>
    <col min="20" max="20" width="4.00390625" style="14" bestFit="1" customWidth="1"/>
    <col min="21" max="21" width="5.125" style="14" customWidth="1"/>
    <col min="22" max="22" width="4.00390625" style="14" customWidth="1"/>
    <col min="23" max="23" width="4.00390625" style="14" bestFit="1" customWidth="1"/>
    <col min="24" max="24" width="4.625" style="14" customWidth="1"/>
    <col min="25" max="25" width="3.625" style="14" customWidth="1"/>
    <col min="26" max="26" width="4.00390625" style="14" customWidth="1"/>
    <col min="27" max="27" width="4.00390625" style="14" bestFit="1" customWidth="1"/>
    <col min="28" max="28" width="3.25390625" style="14" bestFit="1" customWidth="1"/>
    <col min="29" max="29" width="3.875" style="14" customWidth="1"/>
    <col min="30" max="30" width="4.75390625" style="14" customWidth="1"/>
    <col min="31" max="32" width="3.875" style="14" customWidth="1"/>
    <col min="33" max="33" width="4.625" style="14" customWidth="1"/>
    <col min="34" max="34" width="3.375" style="14" customWidth="1"/>
    <col min="35" max="35" width="26.25390625" style="14" customWidth="1"/>
    <col min="36" max="16384" width="9.125" style="14" customWidth="1"/>
  </cols>
  <sheetData>
    <row r="1" spans="2:35" s="10" customFormat="1" ht="32.25" customHeight="1">
      <c r="B1" s="91" t="s">
        <v>125</v>
      </c>
      <c r="C1" s="219" t="s">
        <v>53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136" t="s">
        <v>176</v>
      </c>
    </row>
    <row r="2" spans="1:35" s="10" customFormat="1" ht="26.25" customHeight="1">
      <c r="A2" s="217" t="s">
        <v>124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89"/>
    </row>
    <row r="3" spans="1:35" s="10" customFormat="1" ht="13.5" customHeight="1">
      <c r="A3" s="204" t="s">
        <v>19</v>
      </c>
      <c r="B3" s="204" t="s">
        <v>20</v>
      </c>
      <c r="C3" s="204" t="s">
        <v>7</v>
      </c>
      <c r="D3" s="204"/>
      <c r="E3" s="204"/>
      <c r="F3" s="204"/>
      <c r="G3" s="204"/>
      <c r="H3" s="204"/>
      <c r="I3" s="204"/>
      <c r="J3" s="204"/>
      <c r="K3" s="204"/>
      <c r="L3" s="205"/>
      <c r="M3" s="204" t="s">
        <v>8</v>
      </c>
      <c r="N3" s="204"/>
      <c r="O3" s="215" t="s">
        <v>36</v>
      </c>
      <c r="P3" s="215" t="s">
        <v>35</v>
      </c>
      <c r="Q3" s="204" t="s">
        <v>1</v>
      </c>
      <c r="R3" s="204"/>
      <c r="S3" s="204"/>
      <c r="T3" s="204"/>
      <c r="U3" s="204"/>
      <c r="V3" s="204"/>
      <c r="W3" s="204" t="s">
        <v>0</v>
      </c>
      <c r="X3" s="204"/>
      <c r="Y3" s="204"/>
      <c r="Z3" s="204"/>
      <c r="AA3" s="204"/>
      <c r="AB3" s="204"/>
      <c r="AC3" s="204" t="s">
        <v>26</v>
      </c>
      <c r="AD3" s="204"/>
      <c r="AE3" s="204"/>
      <c r="AF3" s="204"/>
      <c r="AG3" s="204"/>
      <c r="AH3" s="204"/>
      <c r="AI3" s="204" t="s">
        <v>25</v>
      </c>
    </row>
    <row r="4" spans="1:35" s="10" customFormat="1" ht="12.75">
      <c r="A4" s="204"/>
      <c r="B4" s="204"/>
      <c r="C4" s="204" t="s">
        <v>29</v>
      </c>
      <c r="D4" s="204"/>
      <c r="E4" s="204"/>
      <c r="F4" s="204"/>
      <c r="G4" s="204"/>
      <c r="H4" s="204"/>
      <c r="I4" s="204" t="s">
        <v>28</v>
      </c>
      <c r="J4" s="204"/>
      <c r="K4" s="204"/>
      <c r="L4" s="205"/>
      <c r="M4" s="204"/>
      <c r="N4" s="204"/>
      <c r="O4" s="216"/>
      <c r="P4" s="215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</row>
    <row r="5" spans="1:35" s="10" customFormat="1" ht="12.75">
      <c r="A5" s="204"/>
      <c r="B5" s="204"/>
      <c r="C5" s="204" t="s">
        <v>4</v>
      </c>
      <c r="D5" s="204"/>
      <c r="E5" s="205"/>
      <c r="F5" s="204" t="s">
        <v>5</v>
      </c>
      <c r="G5" s="204"/>
      <c r="H5" s="204"/>
      <c r="I5" s="204" t="s">
        <v>30</v>
      </c>
      <c r="J5" s="204" t="s">
        <v>11</v>
      </c>
      <c r="K5" s="204" t="s">
        <v>12</v>
      </c>
      <c r="L5" s="204" t="s">
        <v>31</v>
      </c>
      <c r="M5" s="204" t="s">
        <v>10</v>
      </c>
      <c r="N5" s="204"/>
      <c r="O5" s="216"/>
      <c r="P5" s="215"/>
      <c r="Q5" s="204"/>
      <c r="R5" s="204"/>
      <c r="S5" s="204"/>
      <c r="T5" s="204"/>
      <c r="U5" s="204"/>
      <c r="V5" s="204"/>
      <c r="W5" s="204" t="s">
        <v>24</v>
      </c>
      <c r="X5" s="204"/>
      <c r="Y5" s="204"/>
      <c r="Z5" s="204"/>
      <c r="AA5" s="204"/>
      <c r="AB5" s="204"/>
      <c r="AC5" s="204" t="s">
        <v>24</v>
      </c>
      <c r="AD5" s="204"/>
      <c r="AE5" s="204"/>
      <c r="AF5" s="204"/>
      <c r="AG5" s="204"/>
      <c r="AH5" s="204"/>
      <c r="AI5" s="204"/>
    </row>
    <row r="6" spans="1:35" s="10" customFormat="1" ht="12.75">
      <c r="A6" s="204"/>
      <c r="B6" s="204"/>
      <c r="C6" s="66" t="s">
        <v>30</v>
      </c>
      <c r="D6" s="66" t="s">
        <v>11</v>
      </c>
      <c r="E6" s="66" t="s">
        <v>12</v>
      </c>
      <c r="F6" s="66" t="s">
        <v>30</v>
      </c>
      <c r="G6" s="66" t="s">
        <v>11</v>
      </c>
      <c r="H6" s="66" t="s">
        <v>12</v>
      </c>
      <c r="I6" s="204"/>
      <c r="J6" s="204"/>
      <c r="K6" s="204"/>
      <c r="L6" s="205"/>
      <c r="M6" s="66" t="s">
        <v>4</v>
      </c>
      <c r="N6" s="66" t="s">
        <v>5</v>
      </c>
      <c r="O6" s="216"/>
      <c r="P6" s="215"/>
      <c r="Q6" s="66" t="s">
        <v>2</v>
      </c>
      <c r="R6" s="66" t="s">
        <v>3</v>
      </c>
      <c r="S6" s="66" t="s">
        <v>9</v>
      </c>
      <c r="T6" s="66" t="s">
        <v>11</v>
      </c>
      <c r="U6" s="66" t="s">
        <v>23</v>
      </c>
      <c r="V6" s="66" t="s">
        <v>12</v>
      </c>
      <c r="W6" s="66" t="s">
        <v>2</v>
      </c>
      <c r="X6" s="66" t="s">
        <v>3</v>
      </c>
      <c r="Y6" s="66" t="s">
        <v>9</v>
      </c>
      <c r="Z6" s="66" t="s">
        <v>11</v>
      </c>
      <c r="AA6" s="66" t="s">
        <v>23</v>
      </c>
      <c r="AB6" s="66" t="s">
        <v>12</v>
      </c>
      <c r="AC6" s="66" t="s">
        <v>2</v>
      </c>
      <c r="AD6" s="66" t="s">
        <v>3</v>
      </c>
      <c r="AE6" s="66" t="s">
        <v>9</v>
      </c>
      <c r="AF6" s="66" t="s">
        <v>11</v>
      </c>
      <c r="AG6" s="66" t="s">
        <v>23</v>
      </c>
      <c r="AH6" s="66" t="s">
        <v>12</v>
      </c>
      <c r="AI6" s="204"/>
    </row>
    <row r="7" spans="1:35" s="11" customFormat="1" ht="12.75">
      <c r="A7" s="64">
        <v>1</v>
      </c>
      <c r="B7" s="144" t="s">
        <v>136</v>
      </c>
      <c r="C7" s="60">
        <v>1</v>
      </c>
      <c r="D7" s="60"/>
      <c r="E7" s="60"/>
      <c r="F7" s="60"/>
      <c r="G7" s="60"/>
      <c r="H7" s="60"/>
      <c r="I7" s="60">
        <f aca="true" t="shared" si="0" ref="I7:I31">C7+F7</f>
        <v>1</v>
      </c>
      <c r="J7" s="60">
        <f aca="true" t="shared" si="1" ref="J7:J20">D7+G7</f>
        <v>0</v>
      </c>
      <c r="K7" s="60">
        <f aca="true" t="shared" si="2" ref="K7:K20">E7+H7</f>
        <v>0</v>
      </c>
      <c r="L7" s="60">
        <f aca="true" t="shared" si="3" ref="L7:L30">SUM(I7:K7)</f>
        <v>1</v>
      </c>
      <c r="M7" s="128" t="s">
        <v>37</v>
      </c>
      <c r="N7" s="128"/>
      <c r="O7" s="128">
        <f aca="true" t="shared" si="4" ref="O7:O30">SUM(Q7:T7)</f>
        <v>20</v>
      </c>
      <c r="P7" s="128">
        <f aca="true" t="shared" si="5" ref="P7:P30">SUM(Q7:V7)</f>
        <v>20</v>
      </c>
      <c r="Q7" s="60">
        <f aca="true" t="shared" si="6" ref="Q7:Q30">W7+AC7</f>
        <v>10</v>
      </c>
      <c r="R7" s="60">
        <f aca="true" t="shared" si="7" ref="R7:R30">X7+AD7</f>
        <v>10</v>
      </c>
      <c r="S7" s="60">
        <f aca="true" t="shared" si="8" ref="S7:S30">Y7+AE7</f>
        <v>0</v>
      </c>
      <c r="T7" s="60">
        <f aca="true" t="shared" si="9" ref="T7:T30">Z7+AF7</f>
        <v>0</v>
      </c>
      <c r="U7" s="60">
        <f aca="true" t="shared" si="10" ref="U7:U30">AA7+AG7</f>
        <v>0</v>
      </c>
      <c r="V7" s="60">
        <f aca="true" t="shared" si="11" ref="V7:V30">AB7+AH7</f>
        <v>0</v>
      </c>
      <c r="W7" s="60">
        <v>10</v>
      </c>
      <c r="X7" s="60">
        <v>10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76" t="s">
        <v>56</v>
      </c>
    </row>
    <row r="8" spans="1:35" s="11" customFormat="1" ht="25.5">
      <c r="A8" s="64">
        <v>2</v>
      </c>
      <c r="B8" s="144" t="s">
        <v>137</v>
      </c>
      <c r="C8" s="60">
        <v>1</v>
      </c>
      <c r="D8" s="60"/>
      <c r="E8" s="60"/>
      <c r="F8" s="60"/>
      <c r="G8" s="60"/>
      <c r="H8" s="60"/>
      <c r="I8" s="60">
        <f t="shared" si="0"/>
        <v>1</v>
      </c>
      <c r="J8" s="60">
        <f t="shared" si="1"/>
        <v>0</v>
      </c>
      <c r="K8" s="60">
        <f t="shared" si="2"/>
        <v>0</v>
      </c>
      <c r="L8" s="60">
        <f t="shared" si="3"/>
        <v>1</v>
      </c>
      <c r="M8" s="128" t="s">
        <v>38</v>
      </c>
      <c r="N8" s="128"/>
      <c r="O8" s="128">
        <f t="shared" si="4"/>
        <v>25</v>
      </c>
      <c r="P8" s="128">
        <f t="shared" si="5"/>
        <v>25</v>
      </c>
      <c r="Q8" s="60">
        <f t="shared" si="6"/>
        <v>15</v>
      </c>
      <c r="R8" s="60">
        <f t="shared" si="7"/>
        <v>10</v>
      </c>
      <c r="S8" s="60">
        <f t="shared" si="8"/>
        <v>0</v>
      </c>
      <c r="T8" s="60">
        <f t="shared" si="9"/>
        <v>0</v>
      </c>
      <c r="U8" s="60">
        <f t="shared" si="10"/>
        <v>0</v>
      </c>
      <c r="V8" s="60">
        <f t="shared" si="11"/>
        <v>0</v>
      </c>
      <c r="W8" s="60">
        <v>15</v>
      </c>
      <c r="X8" s="60">
        <v>10</v>
      </c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76" t="s">
        <v>39</v>
      </c>
    </row>
    <row r="9" spans="1:35" s="49" customFormat="1" ht="54" customHeight="1">
      <c r="A9" s="64">
        <v>3</v>
      </c>
      <c r="B9" s="177" t="s">
        <v>177</v>
      </c>
      <c r="C9" s="172">
        <v>3</v>
      </c>
      <c r="D9" s="172"/>
      <c r="E9" s="172"/>
      <c r="F9" s="172"/>
      <c r="G9" s="172"/>
      <c r="H9" s="172"/>
      <c r="I9" s="172">
        <f t="shared" si="0"/>
        <v>3</v>
      </c>
      <c r="J9" s="172">
        <f t="shared" si="1"/>
        <v>0</v>
      </c>
      <c r="K9" s="172">
        <f t="shared" si="2"/>
        <v>0</v>
      </c>
      <c r="L9" s="172">
        <f t="shared" si="3"/>
        <v>3</v>
      </c>
      <c r="M9" s="173" t="s">
        <v>37</v>
      </c>
      <c r="N9" s="173"/>
      <c r="O9" s="173">
        <f t="shared" si="4"/>
        <v>20</v>
      </c>
      <c r="P9" s="173">
        <f t="shared" si="5"/>
        <v>20</v>
      </c>
      <c r="Q9" s="172">
        <f t="shared" si="6"/>
        <v>10</v>
      </c>
      <c r="R9" s="172">
        <f t="shared" si="7"/>
        <v>10</v>
      </c>
      <c r="S9" s="172">
        <f t="shared" si="8"/>
        <v>0</v>
      </c>
      <c r="T9" s="172">
        <f t="shared" si="9"/>
        <v>0</v>
      </c>
      <c r="U9" s="172">
        <f t="shared" si="10"/>
        <v>0</v>
      </c>
      <c r="V9" s="172">
        <f t="shared" si="11"/>
        <v>0</v>
      </c>
      <c r="W9" s="172">
        <v>10</v>
      </c>
      <c r="X9" s="172">
        <v>10</v>
      </c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1" t="s">
        <v>39</v>
      </c>
    </row>
    <row r="10" spans="1:35" s="49" customFormat="1" ht="51">
      <c r="A10" s="64">
        <v>4</v>
      </c>
      <c r="B10" s="177" t="s">
        <v>178</v>
      </c>
      <c r="C10" s="172">
        <v>4</v>
      </c>
      <c r="D10" s="172"/>
      <c r="E10" s="172"/>
      <c r="F10" s="172"/>
      <c r="G10" s="172"/>
      <c r="H10" s="172"/>
      <c r="I10" s="172">
        <f t="shared" si="0"/>
        <v>4</v>
      </c>
      <c r="J10" s="172">
        <v>0</v>
      </c>
      <c r="K10" s="172">
        <f t="shared" si="2"/>
        <v>0</v>
      </c>
      <c r="L10" s="172">
        <f t="shared" si="3"/>
        <v>4</v>
      </c>
      <c r="M10" s="173" t="s">
        <v>37</v>
      </c>
      <c r="N10" s="173"/>
      <c r="O10" s="173">
        <f t="shared" si="4"/>
        <v>40</v>
      </c>
      <c r="P10" s="173">
        <f t="shared" si="5"/>
        <v>40</v>
      </c>
      <c r="Q10" s="172">
        <f t="shared" si="6"/>
        <v>15</v>
      </c>
      <c r="R10" s="172">
        <f t="shared" si="7"/>
        <v>25</v>
      </c>
      <c r="S10" s="172">
        <f t="shared" si="8"/>
        <v>0</v>
      </c>
      <c r="T10" s="172">
        <f t="shared" si="9"/>
        <v>0</v>
      </c>
      <c r="U10" s="172">
        <f t="shared" si="10"/>
        <v>0</v>
      </c>
      <c r="V10" s="172">
        <f t="shared" si="11"/>
        <v>0</v>
      </c>
      <c r="W10" s="172">
        <v>15</v>
      </c>
      <c r="X10" s="172">
        <v>25</v>
      </c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1" t="s">
        <v>57</v>
      </c>
    </row>
    <row r="11" spans="1:35" s="10" customFormat="1" ht="27" customHeight="1">
      <c r="A11" s="64">
        <v>5</v>
      </c>
      <c r="B11" s="67" t="s">
        <v>179</v>
      </c>
      <c r="C11" s="64">
        <v>3</v>
      </c>
      <c r="D11" s="64"/>
      <c r="E11" s="64"/>
      <c r="F11" s="64"/>
      <c r="G11" s="64"/>
      <c r="H11" s="64"/>
      <c r="I11" s="152">
        <f t="shared" si="0"/>
        <v>3</v>
      </c>
      <c r="J11" s="64">
        <f t="shared" si="1"/>
        <v>0</v>
      </c>
      <c r="K11" s="64">
        <f t="shared" si="2"/>
        <v>0</v>
      </c>
      <c r="L11" s="64">
        <f t="shared" si="3"/>
        <v>3</v>
      </c>
      <c r="M11" s="66" t="s">
        <v>38</v>
      </c>
      <c r="N11" s="66"/>
      <c r="O11" s="66">
        <f t="shared" si="4"/>
        <v>30</v>
      </c>
      <c r="P11" s="66">
        <f t="shared" si="5"/>
        <v>30</v>
      </c>
      <c r="Q11" s="64">
        <f t="shared" si="6"/>
        <v>0</v>
      </c>
      <c r="R11" s="64">
        <f t="shared" si="7"/>
        <v>30</v>
      </c>
      <c r="S11" s="64">
        <f t="shared" si="8"/>
        <v>0</v>
      </c>
      <c r="T11" s="64">
        <f t="shared" si="9"/>
        <v>0</v>
      </c>
      <c r="U11" s="64">
        <f t="shared" si="10"/>
        <v>0</v>
      </c>
      <c r="V11" s="64">
        <f t="shared" si="11"/>
        <v>0</v>
      </c>
      <c r="W11" s="169"/>
      <c r="X11" s="169">
        <v>30</v>
      </c>
      <c r="Y11" s="169"/>
      <c r="Z11" s="169"/>
      <c r="AA11" s="169"/>
      <c r="AB11" s="169"/>
      <c r="AC11" s="169"/>
      <c r="AD11" s="169"/>
      <c r="AE11" s="169"/>
      <c r="AF11" s="169"/>
      <c r="AG11" s="64"/>
      <c r="AH11" s="64"/>
      <c r="AI11" s="67" t="s">
        <v>43</v>
      </c>
    </row>
    <row r="12" spans="1:35" s="12" customFormat="1" ht="27" customHeight="1">
      <c r="A12" s="64">
        <v>6</v>
      </c>
      <c r="B12" s="137" t="s">
        <v>161</v>
      </c>
      <c r="C12" s="59">
        <v>5</v>
      </c>
      <c r="D12" s="59"/>
      <c r="E12" s="59"/>
      <c r="F12" s="59"/>
      <c r="G12" s="59"/>
      <c r="H12" s="59"/>
      <c r="I12" s="59">
        <f t="shared" si="0"/>
        <v>5</v>
      </c>
      <c r="J12" s="59">
        <v>0</v>
      </c>
      <c r="K12" s="59">
        <f t="shared" si="2"/>
        <v>0</v>
      </c>
      <c r="L12" s="59">
        <f t="shared" si="3"/>
        <v>5</v>
      </c>
      <c r="M12" s="135" t="s">
        <v>38</v>
      </c>
      <c r="N12" s="135"/>
      <c r="O12" s="135">
        <f t="shared" si="4"/>
        <v>60</v>
      </c>
      <c r="P12" s="135">
        <f t="shared" si="5"/>
        <v>60</v>
      </c>
      <c r="Q12" s="59">
        <f t="shared" si="6"/>
        <v>20</v>
      </c>
      <c r="R12" s="59">
        <f t="shared" si="7"/>
        <v>20</v>
      </c>
      <c r="S12" s="59">
        <f t="shared" si="8"/>
        <v>20</v>
      </c>
      <c r="T12" s="59">
        <f t="shared" si="9"/>
        <v>0</v>
      </c>
      <c r="U12" s="59">
        <f t="shared" si="10"/>
        <v>0</v>
      </c>
      <c r="V12" s="59">
        <f t="shared" si="11"/>
        <v>0</v>
      </c>
      <c r="W12" s="59">
        <v>20</v>
      </c>
      <c r="X12" s="59">
        <v>20</v>
      </c>
      <c r="Y12" s="59">
        <v>20</v>
      </c>
      <c r="Z12" s="59"/>
      <c r="AA12" s="59"/>
      <c r="AB12" s="59"/>
      <c r="AC12" s="59"/>
      <c r="AD12" s="59"/>
      <c r="AE12" s="59"/>
      <c r="AF12" s="59"/>
      <c r="AG12" s="59"/>
      <c r="AH12" s="59"/>
      <c r="AI12" s="137" t="s">
        <v>58</v>
      </c>
    </row>
    <row r="13" spans="1:35" s="12" customFormat="1" ht="27" customHeight="1">
      <c r="A13" s="64">
        <v>7</v>
      </c>
      <c r="B13" s="137" t="s">
        <v>162</v>
      </c>
      <c r="C13" s="59">
        <v>4</v>
      </c>
      <c r="D13" s="59"/>
      <c r="E13" s="59"/>
      <c r="F13" s="59"/>
      <c r="G13" s="59"/>
      <c r="H13" s="59"/>
      <c r="I13" s="59">
        <f t="shared" si="0"/>
        <v>4</v>
      </c>
      <c r="J13" s="59">
        <v>0</v>
      </c>
      <c r="K13" s="59">
        <f t="shared" si="2"/>
        <v>0</v>
      </c>
      <c r="L13" s="59">
        <f t="shared" si="3"/>
        <v>4</v>
      </c>
      <c r="M13" s="135" t="s">
        <v>38</v>
      </c>
      <c r="N13" s="135"/>
      <c r="O13" s="135">
        <f t="shared" si="4"/>
        <v>40</v>
      </c>
      <c r="P13" s="135">
        <f t="shared" si="5"/>
        <v>40</v>
      </c>
      <c r="Q13" s="59">
        <f t="shared" si="6"/>
        <v>15</v>
      </c>
      <c r="R13" s="59">
        <f t="shared" si="7"/>
        <v>25</v>
      </c>
      <c r="S13" s="59">
        <f t="shared" si="8"/>
        <v>0</v>
      </c>
      <c r="T13" s="59">
        <f t="shared" si="9"/>
        <v>0</v>
      </c>
      <c r="U13" s="59">
        <f t="shared" si="10"/>
        <v>0</v>
      </c>
      <c r="V13" s="59">
        <f t="shared" si="11"/>
        <v>0</v>
      </c>
      <c r="W13" s="59">
        <v>15</v>
      </c>
      <c r="X13" s="59">
        <v>25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137" t="s">
        <v>45</v>
      </c>
    </row>
    <row r="14" spans="1:35" s="12" customFormat="1" ht="27" customHeight="1">
      <c r="A14" s="64">
        <v>8</v>
      </c>
      <c r="B14" s="137" t="s">
        <v>163</v>
      </c>
      <c r="C14" s="59">
        <v>1</v>
      </c>
      <c r="D14" s="59"/>
      <c r="E14" s="59"/>
      <c r="F14" s="59"/>
      <c r="G14" s="59"/>
      <c r="H14" s="59"/>
      <c r="I14" s="59">
        <f t="shared" si="0"/>
        <v>1</v>
      </c>
      <c r="J14" s="59">
        <f t="shared" si="1"/>
        <v>0</v>
      </c>
      <c r="K14" s="59">
        <f t="shared" si="2"/>
        <v>0</v>
      </c>
      <c r="L14" s="59">
        <f t="shared" si="3"/>
        <v>1</v>
      </c>
      <c r="M14" s="135" t="s">
        <v>37</v>
      </c>
      <c r="N14" s="135"/>
      <c r="O14" s="135">
        <f t="shared" si="4"/>
        <v>10</v>
      </c>
      <c r="P14" s="135">
        <f t="shared" si="5"/>
        <v>10</v>
      </c>
      <c r="Q14" s="59">
        <f t="shared" si="6"/>
        <v>10</v>
      </c>
      <c r="R14" s="59">
        <f t="shared" si="7"/>
        <v>0</v>
      </c>
      <c r="S14" s="59">
        <f t="shared" si="8"/>
        <v>0</v>
      </c>
      <c r="T14" s="59">
        <f t="shared" si="9"/>
        <v>0</v>
      </c>
      <c r="U14" s="59">
        <f t="shared" si="10"/>
        <v>0</v>
      </c>
      <c r="V14" s="59">
        <f t="shared" si="11"/>
        <v>0</v>
      </c>
      <c r="W14" s="59">
        <v>10</v>
      </c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137" t="s">
        <v>39</v>
      </c>
    </row>
    <row r="15" spans="1:35" s="12" customFormat="1" ht="27" customHeight="1">
      <c r="A15" s="64">
        <v>9</v>
      </c>
      <c r="B15" s="137" t="s">
        <v>164</v>
      </c>
      <c r="C15" s="59">
        <v>1</v>
      </c>
      <c r="D15" s="59"/>
      <c r="E15" s="59"/>
      <c r="F15" s="59"/>
      <c r="G15" s="59"/>
      <c r="H15" s="59"/>
      <c r="I15" s="59">
        <f t="shared" si="0"/>
        <v>1</v>
      </c>
      <c r="J15" s="59">
        <f t="shared" si="1"/>
        <v>0</v>
      </c>
      <c r="K15" s="59">
        <f t="shared" si="2"/>
        <v>0</v>
      </c>
      <c r="L15" s="59">
        <f t="shared" si="3"/>
        <v>1</v>
      </c>
      <c r="M15" s="135" t="s">
        <v>37</v>
      </c>
      <c r="N15" s="135"/>
      <c r="O15" s="135">
        <f t="shared" si="4"/>
        <v>15</v>
      </c>
      <c r="P15" s="135">
        <f t="shared" si="5"/>
        <v>15</v>
      </c>
      <c r="Q15" s="59">
        <f t="shared" si="6"/>
        <v>15</v>
      </c>
      <c r="R15" s="59">
        <f t="shared" si="7"/>
        <v>0</v>
      </c>
      <c r="S15" s="59">
        <f t="shared" si="8"/>
        <v>0</v>
      </c>
      <c r="T15" s="59">
        <f t="shared" si="9"/>
        <v>0</v>
      </c>
      <c r="U15" s="59">
        <f t="shared" si="10"/>
        <v>0</v>
      </c>
      <c r="V15" s="59">
        <f t="shared" si="11"/>
        <v>0</v>
      </c>
      <c r="W15" s="59">
        <v>15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137" t="s">
        <v>39</v>
      </c>
    </row>
    <row r="16" spans="1:35" s="12" customFormat="1" ht="27" customHeight="1">
      <c r="A16" s="64">
        <v>10</v>
      </c>
      <c r="B16" s="137" t="s">
        <v>165</v>
      </c>
      <c r="C16" s="59">
        <v>5</v>
      </c>
      <c r="D16" s="59"/>
      <c r="E16" s="59"/>
      <c r="F16" s="59"/>
      <c r="G16" s="59"/>
      <c r="H16" s="59"/>
      <c r="I16" s="59">
        <f t="shared" si="0"/>
        <v>5</v>
      </c>
      <c r="J16" s="59">
        <v>0</v>
      </c>
      <c r="K16" s="59">
        <f t="shared" si="2"/>
        <v>0</v>
      </c>
      <c r="L16" s="59">
        <f t="shared" si="3"/>
        <v>5</v>
      </c>
      <c r="M16" s="135" t="s">
        <v>38</v>
      </c>
      <c r="N16" s="135"/>
      <c r="O16" s="135">
        <f t="shared" si="4"/>
        <v>60</v>
      </c>
      <c r="P16" s="135">
        <f t="shared" si="5"/>
        <v>60</v>
      </c>
      <c r="Q16" s="59">
        <f t="shared" si="6"/>
        <v>20</v>
      </c>
      <c r="R16" s="59">
        <f t="shared" si="7"/>
        <v>20</v>
      </c>
      <c r="S16" s="59">
        <f t="shared" si="8"/>
        <v>20</v>
      </c>
      <c r="T16" s="59">
        <f t="shared" si="9"/>
        <v>0</v>
      </c>
      <c r="U16" s="59">
        <f t="shared" si="10"/>
        <v>0</v>
      </c>
      <c r="V16" s="59">
        <f t="shared" si="11"/>
        <v>0</v>
      </c>
      <c r="W16" s="59">
        <v>20</v>
      </c>
      <c r="X16" s="59">
        <v>20</v>
      </c>
      <c r="Y16" s="59">
        <v>20</v>
      </c>
      <c r="Z16" s="59"/>
      <c r="AA16" s="59"/>
      <c r="AB16" s="59"/>
      <c r="AC16" s="59"/>
      <c r="AD16" s="59"/>
      <c r="AE16" s="59"/>
      <c r="AF16" s="59"/>
      <c r="AG16" s="59"/>
      <c r="AH16" s="59"/>
      <c r="AI16" s="137" t="s">
        <v>47</v>
      </c>
    </row>
    <row r="17" spans="1:35" s="12" customFormat="1" ht="27" customHeight="1">
      <c r="A17" s="64">
        <v>11</v>
      </c>
      <c r="B17" s="137" t="s">
        <v>166</v>
      </c>
      <c r="C17" s="59"/>
      <c r="D17" s="59"/>
      <c r="E17" s="59"/>
      <c r="F17" s="59">
        <v>1</v>
      </c>
      <c r="G17" s="59"/>
      <c r="H17" s="59"/>
      <c r="I17" s="59">
        <f t="shared" si="0"/>
        <v>1</v>
      </c>
      <c r="J17" s="59">
        <f t="shared" si="1"/>
        <v>0</v>
      </c>
      <c r="K17" s="59">
        <f t="shared" si="2"/>
        <v>0</v>
      </c>
      <c r="L17" s="59">
        <f t="shared" si="3"/>
        <v>1</v>
      </c>
      <c r="M17" s="135"/>
      <c r="N17" s="135" t="s">
        <v>37</v>
      </c>
      <c r="O17" s="135">
        <f t="shared" si="4"/>
        <v>31</v>
      </c>
      <c r="P17" s="135">
        <f t="shared" si="5"/>
        <v>31</v>
      </c>
      <c r="Q17" s="59">
        <f t="shared" si="6"/>
        <v>6</v>
      </c>
      <c r="R17" s="59">
        <f t="shared" si="7"/>
        <v>25</v>
      </c>
      <c r="S17" s="59">
        <f t="shared" si="8"/>
        <v>0</v>
      </c>
      <c r="T17" s="59">
        <f t="shared" si="9"/>
        <v>0</v>
      </c>
      <c r="U17" s="59">
        <f t="shared" si="10"/>
        <v>0</v>
      </c>
      <c r="V17" s="59">
        <f t="shared" si="11"/>
        <v>0</v>
      </c>
      <c r="W17" s="59"/>
      <c r="X17" s="59"/>
      <c r="Y17" s="59"/>
      <c r="Z17" s="59"/>
      <c r="AA17" s="59"/>
      <c r="AB17" s="59"/>
      <c r="AC17" s="59">
        <v>6</v>
      </c>
      <c r="AD17" s="59">
        <v>25</v>
      </c>
      <c r="AE17" s="59"/>
      <c r="AF17" s="59"/>
      <c r="AG17" s="59"/>
      <c r="AH17" s="59"/>
      <c r="AI17" s="137" t="s">
        <v>39</v>
      </c>
    </row>
    <row r="18" spans="1:35" s="11" customFormat="1" ht="25.5">
      <c r="A18" s="64">
        <v>12</v>
      </c>
      <c r="B18" s="144" t="s">
        <v>153</v>
      </c>
      <c r="C18" s="60"/>
      <c r="D18" s="60"/>
      <c r="E18" s="60"/>
      <c r="F18" s="60">
        <v>1</v>
      </c>
      <c r="G18" s="60"/>
      <c r="H18" s="60"/>
      <c r="I18" s="60">
        <f t="shared" si="0"/>
        <v>1</v>
      </c>
      <c r="J18" s="60">
        <f t="shared" si="1"/>
        <v>0</v>
      </c>
      <c r="K18" s="60">
        <f t="shared" si="2"/>
        <v>0</v>
      </c>
      <c r="L18" s="60">
        <f t="shared" si="3"/>
        <v>1</v>
      </c>
      <c r="M18" s="128"/>
      <c r="N18" s="128" t="s">
        <v>37</v>
      </c>
      <c r="O18" s="128">
        <f t="shared" si="4"/>
        <v>20</v>
      </c>
      <c r="P18" s="128">
        <f t="shared" si="5"/>
        <v>20</v>
      </c>
      <c r="Q18" s="60">
        <f t="shared" si="6"/>
        <v>20</v>
      </c>
      <c r="R18" s="60">
        <f t="shared" si="7"/>
        <v>0</v>
      </c>
      <c r="S18" s="60">
        <f t="shared" si="8"/>
        <v>0</v>
      </c>
      <c r="T18" s="60">
        <f t="shared" si="9"/>
        <v>0</v>
      </c>
      <c r="U18" s="60">
        <f t="shared" si="10"/>
        <v>0</v>
      </c>
      <c r="V18" s="60">
        <f t="shared" si="11"/>
        <v>0</v>
      </c>
      <c r="W18" s="60"/>
      <c r="X18" s="60"/>
      <c r="Y18" s="60"/>
      <c r="Z18" s="60"/>
      <c r="AA18" s="60"/>
      <c r="AB18" s="60"/>
      <c r="AC18" s="60">
        <v>20</v>
      </c>
      <c r="AD18" s="60"/>
      <c r="AE18" s="60"/>
      <c r="AF18" s="60"/>
      <c r="AG18" s="60"/>
      <c r="AH18" s="60"/>
      <c r="AI18" s="76" t="s">
        <v>39</v>
      </c>
    </row>
    <row r="19" spans="1:35" s="49" customFormat="1" ht="55.5" customHeight="1">
      <c r="A19" s="64">
        <v>13</v>
      </c>
      <c r="B19" s="177" t="s">
        <v>180</v>
      </c>
      <c r="C19" s="172"/>
      <c r="D19" s="172"/>
      <c r="E19" s="172"/>
      <c r="F19" s="172">
        <v>1</v>
      </c>
      <c r="G19" s="172"/>
      <c r="H19" s="172"/>
      <c r="I19" s="172">
        <f t="shared" si="0"/>
        <v>1</v>
      </c>
      <c r="J19" s="172">
        <f t="shared" si="1"/>
        <v>0</v>
      </c>
      <c r="K19" s="172">
        <f t="shared" si="2"/>
        <v>0</v>
      </c>
      <c r="L19" s="172">
        <f t="shared" si="3"/>
        <v>1</v>
      </c>
      <c r="M19" s="173"/>
      <c r="N19" s="173" t="s">
        <v>37</v>
      </c>
      <c r="O19" s="173">
        <f t="shared" si="4"/>
        <v>15</v>
      </c>
      <c r="P19" s="173">
        <f t="shared" si="5"/>
        <v>15</v>
      </c>
      <c r="Q19" s="172">
        <f t="shared" si="6"/>
        <v>0</v>
      </c>
      <c r="R19" s="172">
        <f t="shared" si="7"/>
        <v>15</v>
      </c>
      <c r="S19" s="172">
        <f t="shared" si="8"/>
        <v>0</v>
      </c>
      <c r="T19" s="172">
        <f t="shared" si="9"/>
        <v>0</v>
      </c>
      <c r="U19" s="172">
        <f t="shared" si="10"/>
        <v>0</v>
      </c>
      <c r="V19" s="172">
        <f t="shared" si="11"/>
        <v>0</v>
      </c>
      <c r="W19" s="172"/>
      <c r="X19" s="172"/>
      <c r="Y19" s="172"/>
      <c r="Z19" s="172"/>
      <c r="AA19" s="172"/>
      <c r="AB19" s="172"/>
      <c r="AC19" s="172"/>
      <c r="AD19" s="172">
        <v>15</v>
      </c>
      <c r="AE19" s="172"/>
      <c r="AF19" s="172"/>
      <c r="AG19" s="172"/>
      <c r="AH19" s="172"/>
      <c r="AI19" s="171" t="s">
        <v>39</v>
      </c>
    </row>
    <row r="20" spans="1:35" s="12" customFormat="1" ht="27.75" customHeight="1">
      <c r="A20" s="64">
        <v>14</v>
      </c>
      <c r="B20" s="137" t="s">
        <v>167</v>
      </c>
      <c r="C20" s="59"/>
      <c r="D20" s="59"/>
      <c r="E20" s="59"/>
      <c r="F20" s="59">
        <v>1</v>
      </c>
      <c r="G20" s="59"/>
      <c r="H20" s="59"/>
      <c r="I20" s="59">
        <f t="shared" si="0"/>
        <v>1</v>
      </c>
      <c r="J20" s="59">
        <f t="shared" si="1"/>
        <v>0</v>
      </c>
      <c r="K20" s="59">
        <f t="shared" si="2"/>
        <v>0</v>
      </c>
      <c r="L20" s="59">
        <f t="shared" si="3"/>
        <v>1</v>
      </c>
      <c r="M20" s="135"/>
      <c r="N20" s="135" t="s">
        <v>37</v>
      </c>
      <c r="O20" s="135">
        <f t="shared" si="4"/>
        <v>20</v>
      </c>
      <c r="P20" s="135">
        <f t="shared" si="5"/>
        <v>20</v>
      </c>
      <c r="Q20" s="59">
        <f t="shared" si="6"/>
        <v>10</v>
      </c>
      <c r="R20" s="59">
        <f t="shared" si="7"/>
        <v>0</v>
      </c>
      <c r="S20" s="59">
        <f t="shared" si="8"/>
        <v>10</v>
      </c>
      <c r="T20" s="59">
        <f t="shared" si="9"/>
        <v>0</v>
      </c>
      <c r="U20" s="59">
        <f t="shared" si="10"/>
        <v>0</v>
      </c>
      <c r="V20" s="59">
        <f t="shared" si="11"/>
        <v>0</v>
      </c>
      <c r="W20" s="59"/>
      <c r="X20" s="59"/>
      <c r="Y20" s="59"/>
      <c r="Z20" s="59"/>
      <c r="AA20" s="59"/>
      <c r="AB20" s="59"/>
      <c r="AC20" s="59">
        <v>10</v>
      </c>
      <c r="AD20" s="59"/>
      <c r="AE20" s="59">
        <v>10</v>
      </c>
      <c r="AF20" s="59"/>
      <c r="AG20" s="59"/>
      <c r="AH20" s="59"/>
      <c r="AI20" s="137" t="s">
        <v>59</v>
      </c>
    </row>
    <row r="21" spans="1:35" s="12" customFormat="1" ht="38.25">
      <c r="A21" s="64">
        <v>15</v>
      </c>
      <c r="B21" s="137" t="s">
        <v>168</v>
      </c>
      <c r="C21" s="65"/>
      <c r="D21" s="65"/>
      <c r="E21" s="65"/>
      <c r="F21" s="59">
        <v>1</v>
      </c>
      <c r="G21" s="65"/>
      <c r="H21" s="65"/>
      <c r="I21" s="59">
        <f t="shared" si="0"/>
        <v>1</v>
      </c>
      <c r="J21" s="59">
        <f aca="true" t="shared" si="12" ref="J21:K23">D21+G21</f>
        <v>0</v>
      </c>
      <c r="K21" s="59">
        <f t="shared" si="12"/>
        <v>0</v>
      </c>
      <c r="L21" s="59">
        <f t="shared" si="3"/>
        <v>1</v>
      </c>
      <c r="M21" s="135"/>
      <c r="N21" s="135" t="s">
        <v>37</v>
      </c>
      <c r="O21" s="135">
        <f t="shared" si="4"/>
        <v>15</v>
      </c>
      <c r="P21" s="135">
        <f t="shared" si="5"/>
        <v>15</v>
      </c>
      <c r="Q21" s="59">
        <f t="shared" si="6"/>
        <v>5</v>
      </c>
      <c r="R21" s="59">
        <f t="shared" si="7"/>
        <v>10</v>
      </c>
      <c r="S21" s="59">
        <f t="shared" si="8"/>
        <v>0</v>
      </c>
      <c r="T21" s="59">
        <f t="shared" si="9"/>
        <v>0</v>
      </c>
      <c r="U21" s="59">
        <f t="shared" si="10"/>
        <v>0</v>
      </c>
      <c r="V21" s="59">
        <f t="shared" si="11"/>
        <v>0</v>
      </c>
      <c r="W21" s="59"/>
      <c r="X21" s="59"/>
      <c r="Y21" s="59"/>
      <c r="Z21" s="59"/>
      <c r="AA21" s="59"/>
      <c r="AB21" s="59"/>
      <c r="AC21" s="59">
        <v>5</v>
      </c>
      <c r="AD21" s="59">
        <v>10</v>
      </c>
      <c r="AE21" s="59"/>
      <c r="AF21" s="59"/>
      <c r="AG21" s="59"/>
      <c r="AH21" s="59"/>
      <c r="AI21" s="137" t="s">
        <v>39</v>
      </c>
    </row>
    <row r="22" spans="1:35" s="12" customFormat="1" ht="12.75">
      <c r="A22" s="64">
        <v>16</v>
      </c>
      <c r="B22" s="137" t="s">
        <v>170</v>
      </c>
      <c r="C22" s="65"/>
      <c r="D22" s="65"/>
      <c r="E22" s="65"/>
      <c r="F22" s="59">
        <v>1</v>
      </c>
      <c r="G22" s="65"/>
      <c r="H22" s="65"/>
      <c r="I22" s="59">
        <f t="shared" si="0"/>
        <v>1</v>
      </c>
      <c r="J22" s="59">
        <f t="shared" si="12"/>
        <v>0</v>
      </c>
      <c r="K22" s="59">
        <f t="shared" si="12"/>
        <v>0</v>
      </c>
      <c r="L22" s="59">
        <f t="shared" si="3"/>
        <v>1</v>
      </c>
      <c r="M22" s="135"/>
      <c r="N22" s="135" t="s">
        <v>37</v>
      </c>
      <c r="O22" s="135">
        <f t="shared" si="4"/>
        <v>20</v>
      </c>
      <c r="P22" s="135">
        <f t="shared" si="5"/>
        <v>20</v>
      </c>
      <c r="Q22" s="59">
        <f t="shared" si="6"/>
        <v>10</v>
      </c>
      <c r="R22" s="59">
        <f t="shared" si="7"/>
        <v>10</v>
      </c>
      <c r="S22" s="59">
        <f t="shared" si="8"/>
        <v>0</v>
      </c>
      <c r="T22" s="59">
        <f t="shared" si="9"/>
        <v>0</v>
      </c>
      <c r="U22" s="59">
        <f t="shared" si="10"/>
        <v>0</v>
      </c>
      <c r="V22" s="59">
        <f t="shared" si="11"/>
        <v>0</v>
      </c>
      <c r="W22" s="59"/>
      <c r="X22" s="59"/>
      <c r="Y22" s="59"/>
      <c r="Z22" s="59"/>
      <c r="AA22" s="59"/>
      <c r="AB22" s="59"/>
      <c r="AC22" s="59">
        <v>10</v>
      </c>
      <c r="AD22" s="59">
        <v>10</v>
      </c>
      <c r="AE22" s="59"/>
      <c r="AF22" s="59"/>
      <c r="AG22" s="59"/>
      <c r="AH22" s="59"/>
      <c r="AI22" s="137" t="s">
        <v>62</v>
      </c>
    </row>
    <row r="23" spans="1:35" s="12" customFormat="1" ht="25.5">
      <c r="A23" s="64">
        <v>17</v>
      </c>
      <c r="B23" s="137" t="s">
        <v>169</v>
      </c>
      <c r="C23" s="65"/>
      <c r="D23" s="65"/>
      <c r="E23" s="65"/>
      <c r="F23" s="59">
        <v>1</v>
      </c>
      <c r="G23" s="65"/>
      <c r="H23" s="65"/>
      <c r="I23" s="59">
        <f t="shared" si="0"/>
        <v>1</v>
      </c>
      <c r="J23" s="59">
        <f t="shared" si="12"/>
        <v>0</v>
      </c>
      <c r="K23" s="59">
        <f t="shared" si="12"/>
        <v>0</v>
      </c>
      <c r="L23" s="59">
        <f t="shared" si="3"/>
        <v>1</v>
      </c>
      <c r="M23" s="135"/>
      <c r="N23" s="135" t="s">
        <v>37</v>
      </c>
      <c r="O23" s="135">
        <f t="shared" si="4"/>
        <v>25</v>
      </c>
      <c r="P23" s="135">
        <f t="shared" si="5"/>
        <v>25</v>
      </c>
      <c r="Q23" s="59">
        <f t="shared" si="6"/>
        <v>25</v>
      </c>
      <c r="R23" s="59">
        <f t="shared" si="7"/>
        <v>0</v>
      </c>
      <c r="S23" s="59">
        <f t="shared" si="8"/>
        <v>0</v>
      </c>
      <c r="T23" s="59">
        <f t="shared" si="9"/>
        <v>0</v>
      </c>
      <c r="U23" s="59">
        <f t="shared" si="10"/>
        <v>0</v>
      </c>
      <c r="V23" s="59">
        <f t="shared" si="11"/>
        <v>0</v>
      </c>
      <c r="W23" s="59"/>
      <c r="X23" s="59"/>
      <c r="Y23" s="59"/>
      <c r="Z23" s="59"/>
      <c r="AA23" s="59"/>
      <c r="AB23" s="59"/>
      <c r="AC23" s="59">
        <v>25</v>
      </c>
      <c r="AD23" s="59"/>
      <c r="AE23" s="59"/>
      <c r="AF23" s="59"/>
      <c r="AG23" s="59"/>
      <c r="AH23" s="59"/>
      <c r="AI23" s="137" t="s">
        <v>111</v>
      </c>
    </row>
    <row r="24" spans="1:35" s="12" customFormat="1" ht="41.25" customHeight="1">
      <c r="A24" s="64">
        <v>18</v>
      </c>
      <c r="B24" s="137" t="s">
        <v>171</v>
      </c>
      <c r="C24" s="59"/>
      <c r="D24" s="59"/>
      <c r="E24" s="59"/>
      <c r="F24" s="59">
        <v>1</v>
      </c>
      <c r="G24" s="59"/>
      <c r="H24" s="59"/>
      <c r="I24" s="59">
        <f t="shared" si="0"/>
        <v>1</v>
      </c>
      <c r="J24" s="59">
        <f>D24+G24</f>
        <v>0</v>
      </c>
      <c r="K24" s="59">
        <f>E24+H24</f>
        <v>0</v>
      </c>
      <c r="L24" s="59">
        <f t="shared" si="3"/>
        <v>1</v>
      </c>
      <c r="M24" s="138"/>
      <c r="N24" s="135" t="s">
        <v>37</v>
      </c>
      <c r="O24" s="135">
        <f t="shared" si="4"/>
        <v>10</v>
      </c>
      <c r="P24" s="135">
        <f t="shared" si="5"/>
        <v>10</v>
      </c>
      <c r="Q24" s="59">
        <f t="shared" si="6"/>
        <v>5</v>
      </c>
      <c r="R24" s="59">
        <f t="shared" si="7"/>
        <v>5</v>
      </c>
      <c r="S24" s="59">
        <f t="shared" si="8"/>
        <v>0</v>
      </c>
      <c r="T24" s="59">
        <f t="shared" si="9"/>
        <v>0</v>
      </c>
      <c r="U24" s="59">
        <f t="shared" si="10"/>
        <v>0</v>
      </c>
      <c r="V24" s="59">
        <f t="shared" si="11"/>
        <v>0</v>
      </c>
      <c r="W24" s="59"/>
      <c r="X24" s="59"/>
      <c r="Y24" s="59"/>
      <c r="Z24" s="59"/>
      <c r="AA24" s="59"/>
      <c r="AB24" s="59"/>
      <c r="AC24" s="59">
        <v>5</v>
      </c>
      <c r="AD24" s="59">
        <v>5</v>
      </c>
      <c r="AE24" s="59"/>
      <c r="AF24" s="59"/>
      <c r="AG24" s="59"/>
      <c r="AH24" s="59"/>
      <c r="AI24" s="137" t="s">
        <v>39</v>
      </c>
    </row>
    <row r="25" spans="1:35" s="12" customFormat="1" ht="25.5">
      <c r="A25" s="64">
        <v>19</v>
      </c>
      <c r="B25" s="137" t="s">
        <v>172</v>
      </c>
      <c r="C25" s="59">
        <v>1</v>
      </c>
      <c r="D25" s="59"/>
      <c r="E25" s="59"/>
      <c r="F25" s="59"/>
      <c r="G25" s="59"/>
      <c r="H25" s="59"/>
      <c r="I25" s="59">
        <f t="shared" si="0"/>
        <v>1</v>
      </c>
      <c r="J25" s="59">
        <f>D25+G25</f>
        <v>0</v>
      </c>
      <c r="K25" s="59">
        <f>E25+H25</f>
        <v>0</v>
      </c>
      <c r="L25" s="59">
        <f t="shared" si="3"/>
        <v>1</v>
      </c>
      <c r="M25" s="135" t="s">
        <v>37</v>
      </c>
      <c r="N25" s="135"/>
      <c r="O25" s="135">
        <f t="shared" si="4"/>
        <v>20</v>
      </c>
      <c r="P25" s="135">
        <f t="shared" si="5"/>
        <v>20</v>
      </c>
      <c r="Q25" s="59">
        <f t="shared" si="6"/>
        <v>20</v>
      </c>
      <c r="R25" s="59">
        <f t="shared" si="7"/>
        <v>0</v>
      </c>
      <c r="S25" s="59">
        <f t="shared" si="8"/>
        <v>0</v>
      </c>
      <c r="T25" s="59">
        <f t="shared" si="9"/>
        <v>0</v>
      </c>
      <c r="U25" s="59">
        <f t="shared" si="10"/>
        <v>0</v>
      </c>
      <c r="V25" s="59">
        <f t="shared" si="11"/>
        <v>0</v>
      </c>
      <c r="W25" s="59">
        <v>20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5" t="s">
        <v>39</v>
      </c>
    </row>
    <row r="26" spans="1:35" s="12" customFormat="1" ht="38.25">
      <c r="A26" s="64">
        <v>20</v>
      </c>
      <c r="B26" s="157" t="s">
        <v>173</v>
      </c>
      <c r="C26" s="59">
        <v>1</v>
      </c>
      <c r="D26" s="59"/>
      <c r="E26" s="59"/>
      <c r="F26" s="59"/>
      <c r="G26" s="59"/>
      <c r="H26" s="59"/>
      <c r="I26" s="59">
        <f t="shared" si="0"/>
        <v>1</v>
      </c>
      <c r="J26" s="59">
        <v>0</v>
      </c>
      <c r="K26" s="59">
        <f aca="true" t="shared" si="13" ref="J26:K30">E26+H26</f>
        <v>0</v>
      </c>
      <c r="L26" s="59">
        <f t="shared" si="3"/>
        <v>1</v>
      </c>
      <c r="M26" s="135" t="s">
        <v>37</v>
      </c>
      <c r="N26" s="135"/>
      <c r="O26" s="135">
        <f t="shared" si="4"/>
        <v>20</v>
      </c>
      <c r="P26" s="135">
        <f t="shared" si="5"/>
        <v>20</v>
      </c>
      <c r="Q26" s="59">
        <f t="shared" si="6"/>
        <v>10</v>
      </c>
      <c r="R26" s="59">
        <f t="shared" si="7"/>
        <v>0</v>
      </c>
      <c r="S26" s="59">
        <f t="shared" si="8"/>
        <v>10</v>
      </c>
      <c r="T26" s="59">
        <f t="shared" si="9"/>
        <v>0</v>
      </c>
      <c r="U26" s="59">
        <f t="shared" si="10"/>
        <v>0</v>
      </c>
      <c r="V26" s="59">
        <f t="shared" si="11"/>
        <v>0</v>
      </c>
      <c r="W26" s="59">
        <v>10</v>
      </c>
      <c r="X26" s="59"/>
      <c r="Y26" s="59">
        <v>10</v>
      </c>
      <c r="Z26" s="59"/>
      <c r="AA26" s="59"/>
      <c r="AB26" s="59"/>
      <c r="AC26" s="59"/>
      <c r="AD26" s="59"/>
      <c r="AE26" s="59"/>
      <c r="AF26" s="59"/>
      <c r="AG26" s="59"/>
      <c r="AH26" s="59"/>
      <c r="AI26" s="137" t="s">
        <v>50</v>
      </c>
    </row>
    <row r="27" spans="1:35" s="12" customFormat="1" ht="57" customHeight="1">
      <c r="A27" s="64">
        <v>21</v>
      </c>
      <c r="B27" s="137" t="s">
        <v>174</v>
      </c>
      <c r="C27" s="59"/>
      <c r="D27" s="59"/>
      <c r="E27" s="59"/>
      <c r="F27" s="59">
        <v>1</v>
      </c>
      <c r="G27" s="59"/>
      <c r="H27" s="59"/>
      <c r="I27" s="59">
        <f t="shared" si="0"/>
        <v>1</v>
      </c>
      <c r="J27" s="59">
        <f t="shared" si="13"/>
        <v>0</v>
      </c>
      <c r="K27" s="59">
        <f t="shared" si="13"/>
        <v>0</v>
      </c>
      <c r="L27" s="59">
        <f t="shared" si="3"/>
        <v>1</v>
      </c>
      <c r="M27" s="135"/>
      <c r="N27" s="135" t="s">
        <v>37</v>
      </c>
      <c r="O27" s="135">
        <f t="shared" si="4"/>
        <v>15</v>
      </c>
      <c r="P27" s="135">
        <f t="shared" si="5"/>
        <v>15</v>
      </c>
      <c r="Q27" s="59">
        <f t="shared" si="6"/>
        <v>15</v>
      </c>
      <c r="R27" s="59">
        <f t="shared" si="7"/>
        <v>0</v>
      </c>
      <c r="S27" s="59">
        <f t="shared" si="8"/>
        <v>0</v>
      </c>
      <c r="T27" s="59">
        <f t="shared" si="9"/>
        <v>0</v>
      </c>
      <c r="U27" s="59">
        <f t="shared" si="10"/>
        <v>0</v>
      </c>
      <c r="V27" s="59">
        <f t="shared" si="11"/>
        <v>0</v>
      </c>
      <c r="W27" s="59"/>
      <c r="X27" s="59"/>
      <c r="Y27" s="59"/>
      <c r="Z27" s="59"/>
      <c r="AA27" s="59"/>
      <c r="AB27" s="59"/>
      <c r="AC27" s="59">
        <v>15</v>
      </c>
      <c r="AD27" s="59"/>
      <c r="AE27" s="59"/>
      <c r="AF27" s="59"/>
      <c r="AG27" s="59"/>
      <c r="AH27" s="59"/>
      <c r="AI27" s="137" t="s">
        <v>66</v>
      </c>
    </row>
    <row r="28" spans="1:35" s="31" customFormat="1" ht="25.5">
      <c r="A28" s="100">
        <v>21</v>
      </c>
      <c r="B28" s="100" t="s">
        <v>175</v>
      </c>
      <c r="C28" s="21"/>
      <c r="D28" s="21"/>
      <c r="E28" s="21"/>
      <c r="F28" s="21">
        <v>1</v>
      </c>
      <c r="G28" s="21"/>
      <c r="H28" s="21"/>
      <c r="I28" s="59">
        <f t="shared" si="0"/>
        <v>1</v>
      </c>
      <c r="J28" s="21">
        <f t="shared" si="13"/>
        <v>0</v>
      </c>
      <c r="K28" s="21">
        <f t="shared" si="13"/>
        <v>0</v>
      </c>
      <c r="L28" s="21">
        <f>SUM(I28:K28)</f>
        <v>1</v>
      </c>
      <c r="M28" s="21"/>
      <c r="N28" s="21" t="s">
        <v>37</v>
      </c>
      <c r="O28" s="21">
        <f>SUM(Q28:T28)</f>
        <v>20</v>
      </c>
      <c r="P28" s="21">
        <f>SUM(Q28:V28)</f>
        <v>20</v>
      </c>
      <c r="Q28" s="101">
        <f t="shared" si="6"/>
        <v>10</v>
      </c>
      <c r="R28" s="101">
        <f>X28+AD28</f>
        <v>10</v>
      </c>
      <c r="S28" s="101">
        <f>Y28+AE28</f>
        <v>0</v>
      </c>
      <c r="T28" s="101">
        <f>Z28+AF28</f>
        <v>0</v>
      </c>
      <c r="U28" s="101">
        <f>AA28+AG28</f>
        <v>0</v>
      </c>
      <c r="V28" s="101">
        <f>AB28+AH28</f>
        <v>0</v>
      </c>
      <c r="W28" s="21">
        <v>10</v>
      </c>
      <c r="X28" s="21">
        <v>10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148" t="s">
        <v>135</v>
      </c>
    </row>
    <row r="29" spans="1:35" s="10" customFormat="1" ht="25.5">
      <c r="A29" s="64">
        <v>22</v>
      </c>
      <c r="B29" s="67" t="s">
        <v>54</v>
      </c>
      <c r="C29" s="64"/>
      <c r="D29" s="64"/>
      <c r="E29" s="64"/>
      <c r="F29" s="64"/>
      <c r="G29" s="64"/>
      <c r="H29" s="64"/>
      <c r="I29" s="151">
        <f t="shared" si="0"/>
        <v>0</v>
      </c>
      <c r="J29" s="64">
        <f t="shared" si="13"/>
        <v>0</v>
      </c>
      <c r="K29" s="64">
        <f t="shared" si="13"/>
        <v>0</v>
      </c>
      <c r="L29" s="64">
        <f t="shared" si="3"/>
        <v>0</v>
      </c>
      <c r="M29" s="66"/>
      <c r="N29" s="66" t="s">
        <v>37</v>
      </c>
      <c r="O29" s="66">
        <f t="shared" si="4"/>
        <v>15</v>
      </c>
      <c r="P29" s="66">
        <f t="shared" si="5"/>
        <v>15</v>
      </c>
      <c r="Q29" s="64">
        <f t="shared" si="6"/>
        <v>0</v>
      </c>
      <c r="R29" s="64">
        <f t="shared" si="7"/>
        <v>15</v>
      </c>
      <c r="S29" s="64">
        <f t="shared" si="8"/>
        <v>0</v>
      </c>
      <c r="T29" s="64">
        <f t="shared" si="9"/>
        <v>0</v>
      </c>
      <c r="U29" s="64">
        <f t="shared" si="10"/>
        <v>0</v>
      </c>
      <c r="V29" s="64">
        <f t="shared" si="11"/>
        <v>0</v>
      </c>
      <c r="W29" s="64"/>
      <c r="X29" s="64"/>
      <c r="Y29" s="64"/>
      <c r="Z29" s="64"/>
      <c r="AA29" s="64"/>
      <c r="AB29" s="64"/>
      <c r="AC29" s="64"/>
      <c r="AD29" s="64">
        <v>15</v>
      </c>
      <c r="AE29" s="64"/>
      <c r="AF29" s="64"/>
      <c r="AG29" s="64"/>
      <c r="AH29" s="64"/>
      <c r="AI29" s="67" t="s">
        <v>60</v>
      </c>
    </row>
    <row r="30" spans="1:35" s="10" customFormat="1" ht="12.75">
      <c r="A30" s="64">
        <v>23</v>
      </c>
      <c r="B30" s="80" t="s">
        <v>55</v>
      </c>
      <c r="C30" s="64"/>
      <c r="D30" s="64"/>
      <c r="E30" s="64"/>
      <c r="F30" s="64">
        <v>20</v>
      </c>
      <c r="G30" s="64"/>
      <c r="H30" s="64"/>
      <c r="I30" s="151">
        <f t="shared" si="0"/>
        <v>20</v>
      </c>
      <c r="J30" s="64">
        <f t="shared" si="13"/>
        <v>0</v>
      </c>
      <c r="K30" s="64">
        <f t="shared" si="13"/>
        <v>0</v>
      </c>
      <c r="L30" s="64">
        <f t="shared" si="3"/>
        <v>20</v>
      </c>
      <c r="M30" s="66"/>
      <c r="N30" s="66" t="s">
        <v>38</v>
      </c>
      <c r="O30" s="66">
        <f t="shared" si="4"/>
        <v>0</v>
      </c>
      <c r="P30" s="66">
        <f t="shared" si="5"/>
        <v>0</v>
      </c>
      <c r="Q30" s="64">
        <f t="shared" si="6"/>
        <v>0</v>
      </c>
      <c r="R30" s="64">
        <f t="shared" si="7"/>
        <v>0</v>
      </c>
      <c r="S30" s="64">
        <f t="shared" si="8"/>
        <v>0</v>
      </c>
      <c r="T30" s="64">
        <f t="shared" si="9"/>
        <v>0</v>
      </c>
      <c r="U30" s="64">
        <f t="shared" si="10"/>
        <v>0</v>
      </c>
      <c r="V30" s="64">
        <f t="shared" si="11"/>
        <v>0</v>
      </c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7"/>
    </row>
    <row r="31" spans="1:35" s="10" customFormat="1" ht="69" customHeight="1">
      <c r="A31" s="64">
        <v>24</v>
      </c>
      <c r="B31" s="88" t="s">
        <v>112</v>
      </c>
      <c r="C31" s="64"/>
      <c r="D31" s="64"/>
      <c r="E31" s="64"/>
      <c r="F31" s="15"/>
      <c r="G31" s="139"/>
      <c r="H31" s="139"/>
      <c r="I31" s="151">
        <f t="shared" si="0"/>
        <v>0</v>
      </c>
      <c r="J31" s="64">
        <f>D31+G31</f>
        <v>0</v>
      </c>
      <c r="K31" s="64">
        <f>E31+H31</f>
        <v>0</v>
      </c>
      <c r="L31" s="64">
        <f>SUM(I31:K31)</f>
        <v>0</v>
      </c>
      <c r="M31" s="66"/>
      <c r="N31" s="66"/>
      <c r="O31" s="66">
        <f>SUM(Q31:T31)</f>
        <v>30</v>
      </c>
      <c r="P31" s="66">
        <f>SUM(Q31:V31)</f>
        <v>30</v>
      </c>
      <c r="Q31" s="64">
        <f aca="true" t="shared" si="14" ref="Q31:V31">W31+AC31</f>
        <v>0</v>
      </c>
      <c r="R31" s="64">
        <f t="shared" si="14"/>
        <v>0</v>
      </c>
      <c r="S31" s="64">
        <f t="shared" si="14"/>
        <v>30</v>
      </c>
      <c r="T31" s="64">
        <f t="shared" si="14"/>
        <v>0</v>
      </c>
      <c r="U31" s="64">
        <f t="shared" si="14"/>
        <v>0</v>
      </c>
      <c r="V31" s="64">
        <f t="shared" si="14"/>
        <v>0</v>
      </c>
      <c r="W31" s="64"/>
      <c r="X31" s="64"/>
      <c r="Y31" s="64"/>
      <c r="Z31" s="64"/>
      <c r="AA31" s="64"/>
      <c r="AB31" s="64"/>
      <c r="AC31" s="64"/>
      <c r="AD31" s="64"/>
      <c r="AE31" s="64">
        <v>30</v>
      </c>
      <c r="AF31" s="64"/>
      <c r="AG31" s="64"/>
      <c r="AH31" s="64"/>
      <c r="AI31" s="67" t="s">
        <v>65</v>
      </c>
    </row>
    <row r="32" spans="1:35" s="10" customFormat="1" ht="12.75">
      <c r="A32" s="204" t="s">
        <v>6</v>
      </c>
      <c r="B32" s="204"/>
      <c r="C32" s="66">
        <f>SUM(C7:C31)</f>
        <v>30</v>
      </c>
      <c r="D32" s="150">
        <f aca="true" t="shared" si="15" ref="D32:N32">SUM(D7:D31)</f>
        <v>0</v>
      </c>
      <c r="E32" s="150">
        <f t="shared" si="15"/>
        <v>0</v>
      </c>
      <c r="F32" s="150">
        <f t="shared" si="15"/>
        <v>30</v>
      </c>
      <c r="G32" s="150">
        <f t="shared" si="15"/>
        <v>0</v>
      </c>
      <c r="H32" s="150">
        <f t="shared" si="15"/>
        <v>0</v>
      </c>
      <c r="I32" s="150">
        <f t="shared" si="15"/>
        <v>60</v>
      </c>
      <c r="J32" s="150">
        <f t="shared" si="15"/>
        <v>0</v>
      </c>
      <c r="K32" s="150">
        <f t="shared" si="15"/>
        <v>0</v>
      </c>
      <c r="L32" s="150">
        <f t="shared" si="15"/>
        <v>60</v>
      </c>
      <c r="M32" s="150">
        <f t="shared" si="15"/>
        <v>0</v>
      </c>
      <c r="N32" s="150">
        <f t="shared" si="15"/>
        <v>0</v>
      </c>
      <c r="O32" s="150">
        <f>SUM(O7:O28)</f>
        <v>551</v>
      </c>
      <c r="P32" s="163">
        <f aca="true" t="shared" si="16" ref="P32:AH32">SUM(P7:P28)</f>
        <v>551</v>
      </c>
      <c r="Q32" s="163">
        <f t="shared" si="16"/>
        <v>266</v>
      </c>
      <c r="R32" s="163">
        <f t="shared" si="16"/>
        <v>225</v>
      </c>
      <c r="S32" s="163">
        <f t="shared" si="16"/>
        <v>60</v>
      </c>
      <c r="T32" s="163">
        <f t="shared" si="16"/>
        <v>0</v>
      </c>
      <c r="U32" s="163">
        <f t="shared" si="16"/>
        <v>0</v>
      </c>
      <c r="V32" s="163">
        <f t="shared" si="16"/>
        <v>0</v>
      </c>
      <c r="W32" s="163">
        <f t="shared" si="16"/>
        <v>170</v>
      </c>
      <c r="X32" s="163">
        <f t="shared" si="16"/>
        <v>160</v>
      </c>
      <c r="Y32" s="163">
        <f t="shared" si="16"/>
        <v>50</v>
      </c>
      <c r="Z32" s="163">
        <f t="shared" si="16"/>
        <v>0</v>
      </c>
      <c r="AA32" s="163">
        <f t="shared" si="16"/>
        <v>0</v>
      </c>
      <c r="AB32" s="163">
        <f t="shared" si="16"/>
        <v>0</v>
      </c>
      <c r="AC32" s="163">
        <f t="shared" si="16"/>
        <v>96</v>
      </c>
      <c r="AD32" s="163">
        <f t="shared" si="16"/>
        <v>65</v>
      </c>
      <c r="AE32" s="163">
        <f t="shared" si="16"/>
        <v>10</v>
      </c>
      <c r="AF32" s="163">
        <f t="shared" si="16"/>
        <v>0</v>
      </c>
      <c r="AG32" s="163">
        <f t="shared" si="16"/>
        <v>0</v>
      </c>
      <c r="AH32" s="163">
        <f t="shared" si="16"/>
        <v>0</v>
      </c>
      <c r="AI32" s="89"/>
    </row>
    <row r="33" spans="1:35" s="10" customFormat="1" ht="12.75">
      <c r="A33" s="63"/>
      <c r="B33" s="66" t="s">
        <v>27</v>
      </c>
      <c r="C33" s="204">
        <f>SUM(C32:E32)</f>
        <v>30</v>
      </c>
      <c r="D33" s="204"/>
      <c r="E33" s="205"/>
      <c r="F33" s="204">
        <f>SUM(F32:H32)</f>
        <v>30</v>
      </c>
      <c r="G33" s="204"/>
      <c r="H33" s="204"/>
      <c r="I33" s="63"/>
      <c r="J33" s="204" t="s">
        <v>33</v>
      </c>
      <c r="K33" s="205"/>
      <c r="L33" s="205"/>
      <c r="M33" s="204" t="s">
        <v>34</v>
      </c>
      <c r="N33" s="204"/>
      <c r="O33" s="63"/>
      <c r="P33" s="63"/>
      <c r="Q33" s="204">
        <f>W33+AC33</f>
        <v>551</v>
      </c>
      <c r="R33" s="204"/>
      <c r="S33" s="204"/>
      <c r="T33" s="204"/>
      <c r="U33" s="204">
        <f>AA33+AG33</f>
        <v>0</v>
      </c>
      <c r="V33" s="204"/>
      <c r="W33" s="204">
        <f>SUM(W32:Z32)</f>
        <v>380</v>
      </c>
      <c r="X33" s="204"/>
      <c r="Y33" s="204"/>
      <c r="Z33" s="204"/>
      <c r="AA33" s="204">
        <f>SUM(AA32:AB32)</f>
        <v>0</v>
      </c>
      <c r="AB33" s="204"/>
      <c r="AC33" s="204">
        <f>SUM(AC32:AF32)</f>
        <v>171</v>
      </c>
      <c r="AD33" s="204"/>
      <c r="AE33" s="204"/>
      <c r="AF33" s="204"/>
      <c r="AG33" s="204">
        <f>SUM(AG32:AH32)</f>
        <v>0</v>
      </c>
      <c r="AH33" s="204"/>
      <c r="AI33" s="68"/>
    </row>
    <row r="34" spans="1:35" s="10" customFormat="1" ht="12.75">
      <c r="A34" s="63"/>
      <c r="B34" s="63"/>
      <c r="C34" s="63"/>
      <c r="D34" s="63"/>
      <c r="E34" s="17"/>
      <c r="F34" s="63"/>
      <c r="G34" s="63"/>
      <c r="H34" s="63"/>
      <c r="I34" s="63"/>
      <c r="J34" s="204" t="s">
        <v>32</v>
      </c>
      <c r="K34" s="205"/>
      <c r="L34" s="205"/>
      <c r="M34" s="205"/>
      <c r="N34" s="205"/>
      <c r="O34" s="17"/>
      <c r="P34" s="63"/>
      <c r="Q34" s="204">
        <f>W34+AC34</f>
        <v>551</v>
      </c>
      <c r="R34" s="205"/>
      <c r="S34" s="205"/>
      <c r="T34" s="205"/>
      <c r="U34" s="205"/>
      <c r="V34" s="205"/>
      <c r="W34" s="204">
        <f>W33+AA33</f>
        <v>380</v>
      </c>
      <c r="X34" s="205"/>
      <c r="Y34" s="205"/>
      <c r="Z34" s="205"/>
      <c r="AA34" s="205"/>
      <c r="AB34" s="205"/>
      <c r="AC34" s="204">
        <f>AC33+AG33</f>
        <v>171</v>
      </c>
      <c r="AD34" s="204"/>
      <c r="AE34" s="204"/>
      <c r="AF34" s="204"/>
      <c r="AG34" s="204"/>
      <c r="AH34" s="204"/>
      <c r="AI34" s="68"/>
    </row>
    <row r="35" spans="1:35" s="13" customFormat="1" ht="12.75">
      <c r="A35" s="63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9"/>
    </row>
    <row r="36" spans="1:35" ht="12.75">
      <c r="A36" s="208" t="s">
        <v>21</v>
      </c>
      <c r="B36" s="208"/>
      <c r="C36" s="208" t="s">
        <v>22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9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ht="12.75">
      <c r="A37" s="207" t="s">
        <v>126</v>
      </c>
      <c r="B37" s="207"/>
      <c r="C37" s="207" t="s">
        <v>127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20" t="s">
        <v>128</v>
      </c>
      <c r="S37" s="221"/>
      <c r="T37" s="221"/>
      <c r="U37" s="221"/>
      <c r="V37" s="22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ht="12.75">
      <c r="A38" s="207" t="s">
        <v>129</v>
      </c>
      <c r="B38" s="207"/>
      <c r="C38" s="207" t="s">
        <v>130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12" t="s">
        <v>131</v>
      </c>
      <c r="S38" s="212"/>
      <c r="T38" s="212"/>
      <c r="U38" s="212"/>
      <c r="V38" s="21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ht="12.75">
      <c r="A39" s="207"/>
      <c r="B39" s="207"/>
      <c r="C39" s="207" t="s">
        <v>132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141" t="s">
        <v>133</v>
      </c>
      <c r="S39" s="140"/>
      <c r="T39" s="140"/>
      <c r="U39" s="140"/>
      <c r="V39" s="50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ht="12.75">
      <c r="A40" s="202"/>
      <c r="B40" s="203"/>
      <c r="C40" s="210" t="s">
        <v>134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142"/>
      <c r="S40" s="51"/>
      <c r="T40" s="51"/>
      <c r="U40" s="51"/>
      <c r="V40" s="5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22" ht="12.75">
      <c r="A41" s="213" t="s">
        <v>18</v>
      </c>
      <c r="B41" s="213"/>
      <c r="C41" s="218" t="s">
        <v>16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 t="s">
        <v>17</v>
      </c>
      <c r="O41" s="218"/>
      <c r="P41" s="209"/>
      <c r="Q41" s="209"/>
      <c r="R41" s="51"/>
      <c r="V41" s="53"/>
    </row>
    <row r="42" spans="1:22" ht="12.75">
      <c r="A42" s="214" t="s">
        <v>13</v>
      </c>
      <c r="B42" s="214"/>
      <c r="C42" s="206">
        <v>15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>
        <v>15</v>
      </c>
      <c r="O42" s="206"/>
      <c r="P42" s="206"/>
      <c r="Q42" s="206"/>
      <c r="R42" s="54"/>
      <c r="V42" s="55"/>
    </row>
    <row r="43" spans="1:22" ht="12.75">
      <c r="A43" s="214" t="s">
        <v>14</v>
      </c>
      <c r="B43" s="214"/>
      <c r="C43" s="206">
        <v>15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>
        <v>15</v>
      </c>
      <c r="O43" s="206"/>
      <c r="P43" s="206"/>
      <c r="Q43" s="206"/>
      <c r="R43" s="54"/>
      <c r="V43" s="55"/>
    </row>
    <row r="44" spans="1:22" ht="12.75">
      <c r="A44" s="214" t="s">
        <v>15</v>
      </c>
      <c r="B44" s="214"/>
      <c r="C44" s="206">
        <v>0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>
        <v>0</v>
      </c>
      <c r="O44" s="206"/>
      <c r="P44" s="206"/>
      <c r="Q44" s="206"/>
      <c r="R44" s="54"/>
      <c r="V44" s="55"/>
    </row>
    <row r="45" ht="12.75">
      <c r="V45" s="57"/>
    </row>
  </sheetData>
  <sheetProtection/>
  <mergeCells count="62">
    <mergeCell ref="C1:AH1"/>
    <mergeCell ref="R37:V37"/>
    <mergeCell ref="M3:N4"/>
    <mergeCell ref="J34:N34"/>
    <mergeCell ref="Q34:V34"/>
    <mergeCell ref="L5:L6"/>
    <mergeCell ref="C33:E33"/>
    <mergeCell ref="C5:E5"/>
    <mergeCell ref="C3:L3"/>
    <mergeCell ref="I4:L4"/>
    <mergeCell ref="A2:AH2"/>
    <mergeCell ref="A39:B39"/>
    <mergeCell ref="I5:I6"/>
    <mergeCell ref="C4:H4"/>
    <mergeCell ref="C43:M43"/>
    <mergeCell ref="U33:V33"/>
    <mergeCell ref="C41:M41"/>
    <mergeCell ref="N41:Q41"/>
    <mergeCell ref="J5:J6"/>
    <mergeCell ref="B3:B6"/>
    <mergeCell ref="F5:H5"/>
    <mergeCell ref="A32:B32"/>
    <mergeCell ref="O3:O6"/>
    <mergeCell ref="P3:P6"/>
    <mergeCell ref="M5:N5"/>
    <mergeCell ref="A38:B38"/>
    <mergeCell ref="C38:Q38"/>
    <mergeCell ref="A36:B36"/>
    <mergeCell ref="F33:H33"/>
    <mergeCell ref="A3:A6"/>
    <mergeCell ref="A37:B37"/>
    <mergeCell ref="C44:M44"/>
    <mergeCell ref="C39:Q39"/>
    <mergeCell ref="R38:V38"/>
    <mergeCell ref="N43:Q43"/>
    <mergeCell ref="A41:B41"/>
    <mergeCell ref="A44:B44"/>
    <mergeCell ref="A43:B43"/>
    <mergeCell ref="A42:B42"/>
    <mergeCell ref="C42:M42"/>
    <mergeCell ref="M33:N33"/>
    <mergeCell ref="AG33:AH33"/>
    <mergeCell ref="AC34:AH34"/>
    <mergeCell ref="Q33:T33"/>
    <mergeCell ref="AC33:AF33"/>
    <mergeCell ref="AA33:AB33"/>
    <mergeCell ref="N44:Q44"/>
    <mergeCell ref="W34:AB34"/>
    <mergeCell ref="N42:Q42"/>
    <mergeCell ref="C37:Q37"/>
    <mergeCell ref="C36:V36"/>
    <mergeCell ref="C40:Q40"/>
    <mergeCell ref="A40:B40"/>
    <mergeCell ref="AI3:AI6"/>
    <mergeCell ref="AC5:AH5"/>
    <mergeCell ref="W3:AB4"/>
    <mergeCell ref="AC3:AH4"/>
    <mergeCell ref="Q3:V5"/>
    <mergeCell ref="W5:AB5"/>
    <mergeCell ref="K5:K6"/>
    <mergeCell ref="W33:Z33"/>
    <mergeCell ref="J33:L33"/>
  </mergeCells>
  <printOptions horizontalCentered="1"/>
  <pageMargins left="0.11811023622047244" right="0.1968503937007874" top="0.15748031496062992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25"/>
  <sheetViews>
    <sheetView view="pageBreakPreview" zoomScale="90" zoomScaleSheetLayoutView="90" zoomScalePageLayoutView="0" workbookViewId="0" topLeftCell="A1">
      <selection activeCell="H21" sqref="H21"/>
    </sheetView>
  </sheetViews>
  <sheetFormatPr defaultColWidth="9.00390625" defaultRowHeight="12.75"/>
  <cols>
    <col min="1" max="1" width="21.25390625" style="70" customWidth="1"/>
    <col min="2" max="2" width="11.00390625" style="70" customWidth="1"/>
    <col min="3" max="3" width="9.125" style="70" customWidth="1"/>
    <col min="4" max="4" width="11.625" style="70" customWidth="1"/>
    <col min="5" max="5" width="9.125" style="70" customWidth="1"/>
    <col min="6" max="6" width="11.625" style="70" customWidth="1"/>
    <col min="7" max="7" width="9.125" style="70" customWidth="1"/>
    <col min="8" max="9" width="10.00390625" style="70" customWidth="1"/>
    <col min="10" max="10" width="9.125" style="70" customWidth="1"/>
    <col min="11" max="11" width="22.375" style="70" customWidth="1"/>
    <col min="12" max="16384" width="9.125" style="70" customWidth="1"/>
  </cols>
  <sheetData>
    <row r="2" spans="3:15" ht="12.75">
      <c r="C2" s="71" t="s">
        <v>69</v>
      </c>
      <c r="D2" s="71"/>
      <c r="E2" s="105"/>
      <c r="F2" s="105"/>
      <c r="G2" s="105"/>
      <c r="H2" s="105"/>
      <c r="I2" s="105"/>
      <c r="J2" s="105"/>
      <c r="K2" s="105"/>
      <c r="L2" s="105"/>
      <c r="M2" s="105"/>
      <c r="N2" s="71"/>
      <c r="O2" s="71"/>
    </row>
    <row r="3" spans="1:23" ht="38.25">
      <c r="A3" s="70" t="s">
        <v>68</v>
      </c>
      <c r="C3" s="106" t="s">
        <v>10</v>
      </c>
      <c r="D3" s="106" t="s">
        <v>70</v>
      </c>
      <c r="E3" s="106" t="s">
        <v>71</v>
      </c>
      <c r="F3" s="106" t="s">
        <v>72</v>
      </c>
      <c r="G3" s="106" t="s">
        <v>73</v>
      </c>
      <c r="H3" s="106" t="s">
        <v>74</v>
      </c>
      <c r="I3" s="107" t="s">
        <v>91</v>
      </c>
      <c r="J3" s="106" t="s">
        <v>75</v>
      </c>
      <c r="K3" s="106" t="s">
        <v>7</v>
      </c>
      <c r="M3" s="72"/>
      <c r="N3" s="63"/>
      <c r="O3" s="63"/>
      <c r="P3" s="72"/>
      <c r="Q3" s="72"/>
      <c r="R3" s="72"/>
      <c r="S3" s="72"/>
      <c r="T3" s="63"/>
      <c r="U3" s="63"/>
      <c r="V3" s="72"/>
      <c r="W3" s="72"/>
    </row>
    <row r="4" spans="1:23" ht="25.5">
      <c r="A4" s="70" t="s">
        <v>67</v>
      </c>
      <c r="C4" s="106" t="s">
        <v>4</v>
      </c>
      <c r="D4" s="108">
        <f>SUM(E4:H4,J4)</f>
        <v>344</v>
      </c>
      <c r="E4" s="73">
        <f>SUM('I rok'!W33)</f>
        <v>129</v>
      </c>
      <c r="F4" s="73">
        <f>SUM('I rok'!X33)</f>
        <v>205</v>
      </c>
      <c r="G4" s="73">
        <f>SUM('I rok'!Y33)</f>
        <v>10</v>
      </c>
      <c r="H4" s="73">
        <f>SUM('I rok'!Z33)</f>
        <v>0</v>
      </c>
      <c r="I4" s="73">
        <f>SUM('I rok'!AA33)</f>
        <v>0</v>
      </c>
      <c r="J4" s="73">
        <f>SUM('I rok'!AB33)</f>
        <v>0</v>
      </c>
      <c r="K4" s="109">
        <f>SUM('I rok'!C7:E32)</f>
        <v>30</v>
      </c>
      <c r="L4" s="74">
        <f>SUM(E4:H4)</f>
        <v>344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3:23" ht="12.75">
      <c r="C5" s="106" t="s">
        <v>5</v>
      </c>
      <c r="D5" s="108">
        <f>SUM(E5:H5,J5)</f>
        <v>405</v>
      </c>
      <c r="E5" s="73">
        <f>SUM('I rok'!AC33)</f>
        <v>75</v>
      </c>
      <c r="F5" s="73">
        <f>SUM('I rok'!AD33)</f>
        <v>75</v>
      </c>
      <c r="G5" s="73">
        <f>SUM('I rok'!AE33)</f>
        <v>95</v>
      </c>
      <c r="H5" s="73">
        <f>SUM('I rok'!AF33)</f>
        <v>0</v>
      </c>
      <c r="I5" s="73">
        <f>SUM('I rok'!AG33)</f>
        <v>0</v>
      </c>
      <c r="J5" s="73">
        <f>SUM('I rok'!AH33)</f>
        <v>160</v>
      </c>
      <c r="K5" s="73">
        <f>SUM('I rok'!F7:H32)</f>
        <v>30</v>
      </c>
      <c r="L5" s="74">
        <f>SUM(E5:H5)</f>
        <v>245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3:23" ht="12.75">
      <c r="C6" s="106" t="s">
        <v>76</v>
      </c>
      <c r="D6" s="108">
        <f>SUM(E6:H6,J6)</f>
        <v>380</v>
      </c>
      <c r="E6" s="73">
        <f>SUM('II  rok'!W32)</f>
        <v>170</v>
      </c>
      <c r="F6" s="73">
        <f>SUM('II  rok'!X32)</f>
        <v>160</v>
      </c>
      <c r="G6" s="73">
        <f>SUM('II  rok'!Y32)</f>
        <v>50</v>
      </c>
      <c r="H6" s="73">
        <f>SUM('II  rok'!Z32)</f>
        <v>0</v>
      </c>
      <c r="I6" s="73">
        <f>SUM('II  rok'!AA32)</f>
        <v>0</v>
      </c>
      <c r="J6" s="73">
        <f>SUM('II  rok'!AB32)</f>
        <v>0</v>
      </c>
      <c r="K6" s="73">
        <f>SUM('II  rok'!C7:E31)</f>
        <v>30</v>
      </c>
      <c r="L6" s="74">
        <f>SUM(E6:H6)</f>
        <v>380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3:13" ht="12.75">
      <c r="C7" s="106" t="s">
        <v>77</v>
      </c>
      <c r="D7" s="108">
        <f>SUM(E7:H7,J7)</f>
        <v>171</v>
      </c>
      <c r="E7" s="73">
        <f>SUM('II  rok'!AC32)</f>
        <v>96</v>
      </c>
      <c r="F7" s="73">
        <f>SUM('II  rok'!AD32)</f>
        <v>65</v>
      </c>
      <c r="G7" s="73">
        <f>SUM('II  rok'!AE32)</f>
        <v>10</v>
      </c>
      <c r="H7" s="73">
        <f>SUM('II  rok'!AF32)</f>
        <v>0</v>
      </c>
      <c r="I7" s="73">
        <f>SUM('II  rok'!AG32)</f>
        <v>0</v>
      </c>
      <c r="J7" s="73">
        <f>SUM('II  rok'!AH32)</f>
        <v>0</v>
      </c>
      <c r="K7" s="110">
        <f>SUM('II  rok'!F7:H31)</f>
        <v>30</v>
      </c>
      <c r="L7" s="74">
        <f>SUM(E7:H7)</f>
        <v>171</v>
      </c>
      <c r="M7" s="58"/>
    </row>
    <row r="8" spans="3:15" ht="12.75">
      <c r="C8" s="111" t="s">
        <v>78</v>
      </c>
      <c r="D8" s="112">
        <f>SUM(D4:D7)</f>
        <v>1300</v>
      </c>
      <c r="E8" s="112">
        <f aca="true" t="shared" si="0" ref="E8:J8">SUM(E4:E7)</f>
        <v>470</v>
      </c>
      <c r="F8" s="112">
        <f t="shared" si="0"/>
        <v>505</v>
      </c>
      <c r="G8" s="112">
        <f t="shared" si="0"/>
        <v>165</v>
      </c>
      <c r="H8" s="112">
        <f t="shared" si="0"/>
        <v>0</v>
      </c>
      <c r="I8" s="112">
        <f t="shared" si="0"/>
        <v>0</v>
      </c>
      <c r="J8" s="112">
        <f t="shared" si="0"/>
        <v>160</v>
      </c>
      <c r="K8" s="111">
        <f>SUM(K4:K7)</f>
        <v>120</v>
      </c>
      <c r="L8" s="74">
        <f>SUM(L4:L7)</f>
        <v>1140</v>
      </c>
      <c r="M8" s="105"/>
      <c r="N8" s="71"/>
      <c r="O8" s="71"/>
    </row>
    <row r="9" spans="3:15" ht="19.5" customHeight="1">
      <c r="C9" s="71"/>
      <c r="D9" s="223" t="s">
        <v>79</v>
      </c>
      <c r="E9" s="224"/>
      <c r="F9" s="113">
        <f>SUM(E8:G8)</f>
        <v>1140</v>
      </c>
      <c r="G9" s="114"/>
      <c r="H9" s="114"/>
      <c r="I9" s="115">
        <f>SUM(E8:H8,J8)</f>
        <v>1300</v>
      </c>
      <c r="J9" s="116"/>
      <c r="K9" s="116"/>
      <c r="L9" s="115">
        <f>J8+L8</f>
        <v>1300</v>
      </c>
      <c r="M9" s="105"/>
      <c r="N9" s="71"/>
      <c r="O9" s="71"/>
    </row>
    <row r="10" spans="3:15" ht="22.5" customHeight="1">
      <c r="C10" s="71"/>
      <c r="D10" s="225" t="s">
        <v>12</v>
      </c>
      <c r="E10" s="226"/>
      <c r="F10" s="117">
        <f>SUM(J4:J7)</f>
        <v>160</v>
      </c>
      <c r="G10" s="118"/>
      <c r="H10" s="118"/>
      <c r="I10" s="118"/>
      <c r="J10" s="116"/>
      <c r="K10" s="116"/>
      <c r="L10" s="116"/>
      <c r="M10" s="105"/>
      <c r="N10" s="71"/>
      <c r="O10" s="71"/>
    </row>
    <row r="11" spans="3:15" ht="15" customHeight="1">
      <c r="C11" s="71"/>
      <c r="D11" s="119"/>
      <c r="E11" s="119"/>
      <c r="F11" s="118">
        <f>SUM(F9:F10,H8)</f>
        <v>1300</v>
      </c>
      <c r="G11" s="119"/>
      <c r="H11" s="119"/>
      <c r="I11" s="119"/>
      <c r="J11" s="119"/>
      <c r="K11" s="118"/>
      <c r="L11" s="116"/>
      <c r="M11" s="120"/>
      <c r="N11" s="71"/>
      <c r="O11" s="71"/>
    </row>
    <row r="12" spans="3:15" ht="12.75">
      <c r="C12" s="71"/>
      <c r="D12" s="121"/>
      <c r="E12" s="161"/>
      <c r="F12" s="161"/>
      <c r="G12" s="161"/>
      <c r="H12" s="121"/>
      <c r="I12" s="121"/>
      <c r="J12" s="121"/>
      <c r="K12" s="119"/>
      <c r="L12" s="116"/>
      <c r="M12" s="105"/>
      <c r="N12" s="71"/>
      <c r="O12" s="71"/>
    </row>
    <row r="13" spans="1:15" ht="12.75">
      <c r="A13" s="75" t="s">
        <v>80</v>
      </c>
      <c r="D13" s="71"/>
      <c r="E13" s="122"/>
      <c r="F13" s="105"/>
      <c r="G13" s="105"/>
      <c r="H13" s="105"/>
      <c r="I13" s="105"/>
      <c r="J13" s="105"/>
      <c r="K13" s="227" t="s">
        <v>81</v>
      </c>
      <c r="L13" s="228"/>
      <c r="M13" s="229"/>
      <c r="N13" s="119"/>
      <c r="O13" s="119"/>
    </row>
    <row r="14" spans="1:13" ht="38.25">
      <c r="A14" s="123"/>
      <c r="B14" s="124" t="s">
        <v>92</v>
      </c>
      <c r="C14" s="156" t="s">
        <v>87</v>
      </c>
      <c r="D14" s="107" t="s">
        <v>82</v>
      </c>
      <c r="E14" s="107" t="s">
        <v>7</v>
      </c>
      <c r="F14" s="107" t="s">
        <v>91</v>
      </c>
      <c r="K14" s="125"/>
      <c r="L14" s="126" t="s">
        <v>82</v>
      </c>
      <c r="M14" s="126" t="s">
        <v>7</v>
      </c>
    </row>
    <row r="15" spans="1:97" s="79" customFormat="1" ht="38.25">
      <c r="A15" s="76" t="s">
        <v>86</v>
      </c>
      <c r="B15" s="16">
        <f>SUM('I rok'!Q7:S7,'I rok'!Q12:S12,'I rok'!Q22:S22,'II  rok'!Q7:S8,'II  rok'!Q18:S18)</f>
        <v>210</v>
      </c>
      <c r="C15" s="16">
        <f>SUM('I rok'!T7,'I rok'!T12,'I rok'!T22,'II  rok'!T7:T8,'II  rok'!T18)</f>
        <v>0</v>
      </c>
      <c r="D15" s="127">
        <f>SUM(B15:C15)</f>
        <v>210</v>
      </c>
      <c r="E15" s="127">
        <f>SUM('I rok'!L7,'I rok'!L12,'I rok'!L22,'II  rok'!L7:L8,'II  rok'!L18)</f>
        <v>17</v>
      </c>
      <c r="F15" s="16">
        <f>SUM('I rok'!U7,'I rok'!U12,'I rok'!U22,'II  rok'!U7:U8,'II  rok'!U18)</f>
        <v>0</v>
      </c>
      <c r="G15" s="77"/>
      <c r="H15" s="77"/>
      <c r="I15" s="77"/>
      <c r="J15" s="77"/>
      <c r="K15" s="78" t="s">
        <v>86</v>
      </c>
      <c r="L15" s="128">
        <v>210</v>
      </c>
      <c r="M15" s="128">
        <v>17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</row>
    <row r="16" spans="1:13" ht="12.75">
      <c r="A16" s="67" t="s">
        <v>83</v>
      </c>
      <c r="B16" s="15">
        <f>SUM('I rok'!Q11:S11,'II  rok'!Q11:S11)</f>
        <v>90</v>
      </c>
      <c r="C16" s="15"/>
      <c r="D16" s="129">
        <f aca="true" t="shared" si="1" ref="D16:D21">SUM(B16:C16)</f>
        <v>90</v>
      </c>
      <c r="E16" s="129">
        <f>SUM('I rok'!L11,'II  rok'!L11)</f>
        <v>7</v>
      </c>
      <c r="F16" s="15">
        <f>SUM('I rok'!U11,'II  rok'!U11)</f>
        <v>0</v>
      </c>
      <c r="K16" s="80" t="s">
        <v>83</v>
      </c>
      <c r="L16" s="130">
        <v>90</v>
      </c>
      <c r="M16" s="126">
        <v>7</v>
      </c>
    </row>
    <row r="17" spans="1:13" ht="25.5">
      <c r="A17" s="81" t="s">
        <v>181</v>
      </c>
      <c r="B17" s="82">
        <f>SUM('I rok'!Q8:S10,'I rok'!Q13:S21,'I rok'!Q26:S26)</f>
        <v>215</v>
      </c>
      <c r="C17" s="82">
        <f>SUM('I rok'!V13:V21,'I rok'!V26)</f>
        <v>80</v>
      </c>
      <c r="D17" s="131">
        <f t="shared" si="1"/>
        <v>295</v>
      </c>
      <c r="E17" s="131">
        <f>SUM('I rok'!L8:L10,'I rok'!L13:L21,'I rok'!L26)</f>
        <v>22</v>
      </c>
      <c r="F17" s="82">
        <f>SUM('I rok'!U8:U10,'I rok'!U13:U21,'I rok'!U26)</f>
        <v>0</v>
      </c>
      <c r="K17" s="83" t="s">
        <v>181</v>
      </c>
      <c r="L17" s="132">
        <v>215</v>
      </c>
      <c r="M17" s="133">
        <v>18</v>
      </c>
    </row>
    <row r="18" spans="1:13" ht="12.75">
      <c r="A18" s="137" t="s">
        <v>154</v>
      </c>
      <c r="B18" s="167">
        <f>SUM('I rok'!Q23:S25,'I rok'!Q27:S29,'II  rok'!Q12:S17,'II  rok'!Q20:S28)</f>
        <v>546</v>
      </c>
      <c r="C18" s="167">
        <f>SUM('I rok'!V23:V25,'I rok'!V27:V29,'II  rok'!V12:V17,'II  rok'!V20:V28)</f>
        <v>80</v>
      </c>
      <c r="D18" s="134">
        <f t="shared" si="1"/>
        <v>626</v>
      </c>
      <c r="E18" s="134">
        <f>SUM('I rok'!L23:L25,'I rok'!L27:L29,'II  rok'!L12:L17,'II  rok'!L20:L28)</f>
        <v>46</v>
      </c>
      <c r="F18" s="167">
        <f>SUM('I rok'!U23:U25,'I rok'!U27:U28,'II  rok'!U12:U17,'II  rok'!U20:U27)</f>
        <v>0</v>
      </c>
      <c r="G18" s="74"/>
      <c r="K18" s="65" t="s">
        <v>154</v>
      </c>
      <c r="L18" s="135">
        <v>562</v>
      </c>
      <c r="M18" s="135">
        <v>45</v>
      </c>
    </row>
    <row r="19" spans="1:13" ht="25.5">
      <c r="A19" s="171" t="s">
        <v>89</v>
      </c>
      <c r="B19" s="174">
        <f>SUM('II  rok'!Q9:S10,'II  rok'!Q19:S19)</f>
        <v>75</v>
      </c>
      <c r="C19" s="174">
        <f>SUM('II  rok'!T9:T10,'II  rok'!T19)</f>
        <v>0</v>
      </c>
      <c r="D19" s="175">
        <f t="shared" si="1"/>
        <v>75</v>
      </c>
      <c r="E19" s="175">
        <f>SUM('II  rok'!L9:L10,'II  rok'!L19)</f>
        <v>8</v>
      </c>
      <c r="F19" s="174">
        <f>SUM('II  rok'!U9:U10,'II  rok'!U19)</f>
        <v>0</v>
      </c>
      <c r="H19" s="74"/>
      <c r="K19" s="176" t="s">
        <v>90</v>
      </c>
      <c r="L19" s="173">
        <v>63</v>
      </c>
      <c r="M19" s="173">
        <v>5</v>
      </c>
    </row>
    <row r="20" spans="1:13" ht="12.75">
      <c r="A20" s="164" t="s">
        <v>182</v>
      </c>
      <c r="B20" s="165">
        <f>SUM('I rok'!O31)</f>
        <v>4</v>
      </c>
      <c r="C20" s="166"/>
      <c r="D20" s="129">
        <f t="shared" si="1"/>
        <v>4</v>
      </c>
      <c r="E20" s="165"/>
      <c r="F20" s="165"/>
      <c r="K20" s="87" t="s">
        <v>87</v>
      </c>
      <c r="L20" s="66">
        <v>160</v>
      </c>
      <c r="M20" s="66">
        <v>8</v>
      </c>
    </row>
    <row r="21" spans="1:13" ht="25.5">
      <c r="A21" s="88" t="s">
        <v>108</v>
      </c>
      <c r="B21" s="158">
        <f>SUM('II  rok'!R29:R30)</f>
        <v>15</v>
      </c>
      <c r="C21" s="15"/>
      <c r="D21" s="158">
        <f t="shared" si="1"/>
        <v>15</v>
      </c>
      <c r="E21" s="129">
        <f>SUM('II  rok'!L30)</f>
        <v>20</v>
      </c>
      <c r="F21" s="129">
        <f>SUM('II  rok'!U29:U30)</f>
        <v>0</v>
      </c>
      <c r="K21" s="89" t="s">
        <v>84</v>
      </c>
      <c r="L21" s="66"/>
      <c r="M21" s="66">
        <v>20</v>
      </c>
    </row>
    <row r="22" spans="1:13" ht="12.75">
      <c r="A22" s="88"/>
      <c r="B22" s="158"/>
      <c r="C22" s="15"/>
      <c r="D22" s="158">
        <f>SUM(B22:C22,E22:F22)</f>
        <v>0</v>
      </c>
      <c r="E22" s="129">
        <v>0</v>
      </c>
      <c r="F22" s="129"/>
      <c r="K22" s="89"/>
      <c r="L22" s="66"/>
      <c r="M22" s="66"/>
    </row>
    <row r="23" spans="1:13" ht="25.5">
      <c r="A23" s="90" t="s">
        <v>88</v>
      </c>
      <c r="B23" s="159">
        <f>SUM('I rok'!Q30:S30,'II  rok'!Q31:S31)</f>
        <v>60</v>
      </c>
      <c r="C23" s="84"/>
      <c r="D23" s="158">
        <f>B23</f>
        <v>60</v>
      </c>
      <c r="E23" s="129">
        <f>SUM('I rok'!L30,'II  rok'!L31)</f>
        <v>0</v>
      </c>
      <c r="F23" s="84">
        <f>SUM('I rok'!U30,'II  rok'!U31)</f>
        <v>0</v>
      </c>
      <c r="K23" s="85" t="s">
        <v>88</v>
      </c>
      <c r="L23" s="160">
        <v>60</v>
      </c>
      <c r="M23" s="66"/>
    </row>
    <row r="24" spans="1:13" ht="12.75">
      <c r="A24" s="86" t="s">
        <v>85</v>
      </c>
      <c r="B24" s="109">
        <f>SUM(B15:B20)</f>
        <v>1140</v>
      </c>
      <c r="C24" s="109">
        <f>SUM(C15:C20)</f>
        <v>160</v>
      </c>
      <c r="D24" s="109">
        <f>SUM(D15:D20)</f>
        <v>1300</v>
      </c>
      <c r="E24" s="109">
        <f>SUM(E15:E19)</f>
        <v>100</v>
      </c>
      <c r="F24" s="109">
        <f>SUM(F15:F19)</f>
        <v>0</v>
      </c>
      <c r="G24" s="74"/>
      <c r="J24" s="119"/>
      <c r="K24" s="87" t="s">
        <v>85</v>
      </c>
      <c r="L24" s="64">
        <f>SUM(L15:L20)</f>
        <v>1300</v>
      </c>
      <c r="M24" s="64">
        <f>SUM(M15:M23)</f>
        <v>120</v>
      </c>
    </row>
    <row r="25" spans="2:6" ht="12.75">
      <c r="B25" s="74">
        <f>SUM(B24:C24)</f>
        <v>1300</v>
      </c>
      <c r="C25" s="74"/>
      <c r="D25" s="74"/>
      <c r="E25" s="74"/>
      <c r="F25" s="74"/>
    </row>
  </sheetData>
  <sheetProtection/>
  <mergeCells count="3">
    <mergeCell ref="D9:E9"/>
    <mergeCell ref="D10:E10"/>
    <mergeCell ref="K13:M13"/>
  </mergeCells>
  <printOptions/>
  <pageMargins left="0.11811023622047244" right="0.1968503937007874" top="0.15748031496062992" bottom="0.15748031496062992" header="0.31496062992125984" footer="0.31496062992125984"/>
  <pageSetup horizontalDpi="1200" verticalDpi="12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4.25390625" style="0" customWidth="1"/>
    <col min="3" max="3" width="12.25390625" style="0" customWidth="1"/>
  </cols>
  <sheetData>
    <row r="1" spans="1:28" ht="15" customHeight="1">
      <c r="A1" s="232" t="s">
        <v>93</v>
      </c>
      <c r="B1" s="232" t="s">
        <v>94</v>
      </c>
      <c r="C1" s="232" t="s">
        <v>95</v>
      </c>
      <c r="D1" s="232" t="s">
        <v>96</v>
      </c>
      <c r="E1" s="232" t="s">
        <v>97</v>
      </c>
      <c r="F1" s="232" t="s">
        <v>10</v>
      </c>
      <c r="G1" s="232"/>
      <c r="H1" s="232"/>
      <c r="I1" s="232"/>
      <c r="J1" s="232"/>
      <c r="K1" s="232"/>
      <c r="L1" s="232" t="s">
        <v>98</v>
      </c>
      <c r="M1" s="232" t="s">
        <v>97</v>
      </c>
      <c r="N1" s="232" t="s">
        <v>10</v>
      </c>
      <c r="O1" s="232"/>
      <c r="P1" s="232"/>
      <c r="Q1" s="232"/>
      <c r="R1" s="232"/>
      <c r="S1" s="232"/>
      <c r="T1" s="232" t="s">
        <v>99</v>
      </c>
      <c r="U1" s="230" t="s">
        <v>100</v>
      </c>
      <c r="V1" s="230" t="s">
        <v>101</v>
      </c>
      <c r="W1" s="230" t="s">
        <v>102</v>
      </c>
      <c r="X1" s="231" t="s">
        <v>103</v>
      </c>
      <c r="Y1" s="230" t="s">
        <v>104</v>
      </c>
      <c r="Z1" s="231" t="s">
        <v>105</v>
      </c>
      <c r="AA1" s="232" t="s">
        <v>106</v>
      </c>
      <c r="AB1" s="1"/>
    </row>
    <row r="2" spans="1:28" ht="15">
      <c r="A2" s="232"/>
      <c r="B2" s="232"/>
      <c r="C2" s="232"/>
      <c r="D2" s="232"/>
      <c r="E2" s="232"/>
      <c r="F2" s="232" t="s">
        <v>4</v>
      </c>
      <c r="G2" s="232"/>
      <c r="H2" s="232"/>
      <c r="I2" s="232"/>
      <c r="J2" s="232"/>
      <c r="K2" s="232"/>
      <c r="L2" s="232"/>
      <c r="M2" s="232"/>
      <c r="N2" s="232" t="s">
        <v>5</v>
      </c>
      <c r="O2" s="232"/>
      <c r="P2" s="232"/>
      <c r="Q2" s="232"/>
      <c r="R2" s="232"/>
      <c r="S2" s="232"/>
      <c r="T2" s="232"/>
      <c r="U2" s="230"/>
      <c r="V2" s="230"/>
      <c r="W2" s="230"/>
      <c r="X2" s="231"/>
      <c r="Y2" s="230"/>
      <c r="Z2" s="231"/>
      <c r="AA2" s="232"/>
      <c r="AB2" s="1"/>
    </row>
    <row r="3" spans="1:28" ht="15">
      <c r="A3" s="232"/>
      <c r="B3" s="232"/>
      <c r="C3" s="232"/>
      <c r="D3" s="232"/>
      <c r="E3" s="232"/>
      <c r="F3" s="2" t="s">
        <v>2</v>
      </c>
      <c r="G3" s="2" t="s">
        <v>3</v>
      </c>
      <c r="H3" s="2" t="s">
        <v>9</v>
      </c>
      <c r="I3" s="2" t="s">
        <v>11</v>
      </c>
      <c r="J3" s="2" t="s">
        <v>23</v>
      </c>
      <c r="K3" s="2" t="s">
        <v>12</v>
      </c>
      <c r="L3" s="232"/>
      <c r="M3" s="232"/>
      <c r="N3" s="2" t="s">
        <v>2</v>
      </c>
      <c r="O3" s="2" t="s">
        <v>3</v>
      </c>
      <c r="P3" s="2" t="s">
        <v>9</v>
      </c>
      <c r="Q3" s="2" t="s">
        <v>11</v>
      </c>
      <c r="R3" s="2" t="s">
        <v>23</v>
      </c>
      <c r="S3" s="2" t="s">
        <v>12</v>
      </c>
      <c r="T3" s="232"/>
      <c r="U3" s="230"/>
      <c r="V3" s="230"/>
      <c r="W3" s="230"/>
      <c r="X3" s="231"/>
      <c r="Y3" s="230"/>
      <c r="Z3" s="231"/>
      <c r="AA3" s="232"/>
      <c r="AB3" s="1"/>
    </row>
    <row r="4" spans="1:27" ht="15">
      <c r="A4" s="233" t="s">
        <v>107</v>
      </c>
      <c r="B4" s="233" t="s">
        <v>5</v>
      </c>
      <c r="C4" s="5" t="s">
        <v>109</v>
      </c>
      <c r="D4" s="5">
        <v>1</v>
      </c>
      <c r="E4" s="7">
        <f>SUM('I rok'!C34:E34)</f>
        <v>30</v>
      </c>
      <c r="F4" s="6">
        <f>SUM('I rok'!W33)</f>
        <v>129</v>
      </c>
      <c r="G4" s="6">
        <f>SUM('I rok'!X33)</f>
        <v>205</v>
      </c>
      <c r="H4" s="6">
        <f>SUM('I rok'!Y33)</f>
        <v>10</v>
      </c>
      <c r="I4" s="6">
        <f>SUM('I rok'!Z33)</f>
        <v>0</v>
      </c>
      <c r="J4" s="6">
        <f>SUM('I rok'!AA33)</f>
        <v>0</v>
      </c>
      <c r="K4" s="6">
        <f>SUM('I rok'!AB33)</f>
        <v>0</v>
      </c>
      <c r="L4" s="4">
        <f>SUM(F4:K4)</f>
        <v>344</v>
      </c>
      <c r="M4" s="6">
        <f>SUM('I rok'!F34:H34)</f>
        <v>30</v>
      </c>
      <c r="N4" s="6">
        <f>'I rok'!AC33</f>
        <v>75</v>
      </c>
      <c r="O4" s="6">
        <f>'I rok'!AD33</f>
        <v>75</v>
      </c>
      <c r="P4" s="6">
        <f>'I rok'!AE33</f>
        <v>95</v>
      </c>
      <c r="Q4" s="6">
        <f>'I rok'!AF33</f>
        <v>0</v>
      </c>
      <c r="R4" s="6">
        <f>'I rok'!AG33</f>
        <v>0</v>
      </c>
      <c r="S4" s="6">
        <f>'I rok'!AH33</f>
        <v>160</v>
      </c>
      <c r="T4" s="4">
        <f>SUM(N4:S4)</f>
        <v>405</v>
      </c>
      <c r="U4" s="6">
        <f>SUM(F4,N4)</f>
        <v>204</v>
      </c>
      <c r="V4" s="6">
        <f aca="true" t="shared" si="0" ref="V4:Z5">SUM(G4,O4)</f>
        <v>280</v>
      </c>
      <c r="W4" s="6">
        <f t="shared" si="0"/>
        <v>105</v>
      </c>
      <c r="X4" s="6">
        <f t="shared" si="0"/>
        <v>0</v>
      </c>
      <c r="Y4" s="6">
        <f t="shared" si="0"/>
        <v>0</v>
      </c>
      <c r="Z4" s="6">
        <f t="shared" si="0"/>
        <v>160</v>
      </c>
      <c r="AA4" s="6">
        <f>SUM(U4:X4,Z4)</f>
        <v>749</v>
      </c>
    </row>
    <row r="5" spans="1:27" ht="15">
      <c r="A5" s="233"/>
      <c r="B5" s="233"/>
      <c r="C5" s="5" t="s">
        <v>123</v>
      </c>
      <c r="D5" s="5">
        <v>2</v>
      </c>
      <c r="E5" s="5">
        <f>SUM('II  rok'!C33:E33)</f>
        <v>30</v>
      </c>
      <c r="F5" s="3">
        <f>'II  rok'!W32</f>
        <v>170</v>
      </c>
      <c r="G5" s="3">
        <f>'II  rok'!X32</f>
        <v>160</v>
      </c>
      <c r="H5" s="3">
        <f>'II  rok'!Y32</f>
        <v>50</v>
      </c>
      <c r="I5" s="3">
        <f>'II  rok'!Z32</f>
        <v>0</v>
      </c>
      <c r="J5" s="3">
        <f>'II  rok'!AA32</f>
        <v>0</v>
      </c>
      <c r="K5" s="3">
        <f>'II  rok'!AB32</f>
        <v>0</v>
      </c>
      <c r="L5" s="4">
        <f>SUM(F5:K5)</f>
        <v>380</v>
      </c>
      <c r="M5" s="3">
        <f>SUM('II  rok'!F33:H33)</f>
        <v>30</v>
      </c>
      <c r="N5" s="3">
        <f>'II  rok'!AC32</f>
        <v>96</v>
      </c>
      <c r="O5" s="3">
        <f>'II  rok'!AD32</f>
        <v>65</v>
      </c>
      <c r="P5" s="3">
        <f>'II  rok'!AE32</f>
        <v>10</v>
      </c>
      <c r="Q5" s="3">
        <f>'II  rok'!AF32</f>
        <v>0</v>
      </c>
      <c r="R5" s="3">
        <f>'II  rok'!AG32</f>
        <v>0</v>
      </c>
      <c r="S5" s="3">
        <f>'II  rok'!AH32</f>
        <v>0</v>
      </c>
      <c r="T5" s="4">
        <f>SUM(N5:S5)</f>
        <v>171</v>
      </c>
      <c r="U5" s="6">
        <f>SUM(F5,N5)</f>
        <v>266</v>
      </c>
      <c r="V5" s="6">
        <f t="shared" si="0"/>
        <v>225</v>
      </c>
      <c r="W5" s="6">
        <f t="shared" si="0"/>
        <v>60</v>
      </c>
      <c r="X5" s="6">
        <f t="shared" si="0"/>
        <v>0</v>
      </c>
      <c r="Y5" s="6">
        <f t="shared" si="0"/>
        <v>0</v>
      </c>
      <c r="Z5" s="6">
        <f t="shared" si="0"/>
        <v>0</v>
      </c>
      <c r="AA5" s="6">
        <f>SUM(U5:X5,Z5)</f>
        <v>551</v>
      </c>
    </row>
    <row r="6" spans="1:27" ht="12.75">
      <c r="A6" s="8" t="s">
        <v>110</v>
      </c>
      <c r="B6" s="8"/>
      <c r="C6" s="8"/>
      <c r="D6" s="8"/>
      <c r="E6" s="9">
        <f>SUM(E4:E5)</f>
        <v>60</v>
      </c>
      <c r="F6" s="9"/>
      <c r="G6" s="9"/>
      <c r="H6" s="9"/>
      <c r="I6" s="9"/>
      <c r="J6" s="9"/>
      <c r="K6" s="9"/>
      <c r="L6" s="9">
        <f aca="true" t="shared" si="1" ref="L6:AA6">SUM(L4:L5)</f>
        <v>724</v>
      </c>
      <c r="M6" s="9">
        <f t="shared" si="1"/>
        <v>60</v>
      </c>
      <c r="N6" s="9"/>
      <c r="O6" s="9"/>
      <c r="P6" s="9"/>
      <c r="Q6" s="9"/>
      <c r="R6" s="9"/>
      <c r="S6" s="9"/>
      <c r="T6" s="9">
        <f t="shared" si="1"/>
        <v>576</v>
      </c>
      <c r="U6" s="9">
        <f t="shared" si="1"/>
        <v>470</v>
      </c>
      <c r="V6" s="9">
        <f t="shared" si="1"/>
        <v>505</v>
      </c>
      <c r="W6" s="9">
        <f t="shared" si="1"/>
        <v>165</v>
      </c>
      <c r="X6" s="9">
        <f t="shared" si="1"/>
        <v>0</v>
      </c>
      <c r="Y6" s="9">
        <f t="shared" si="1"/>
        <v>0</v>
      </c>
      <c r="Z6" s="9">
        <f t="shared" si="1"/>
        <v>160</v>
      </c>
      <c r="AA6" s="9">
        <f t="shared" si="1"/>
        <v>1300</v>
      </c>
    </row>
  </sheetData>
  <sheetProtection/>
  <mergeCells count="21">
    <mergeCell ref="A4:A5"/>
    <mergeCell ref="B4:B5"/>
    <mergeCell ref="W1:W3"/>
    <mergeCell ref="E1:E3"/>
    <mergeCell ref="F1:K1"/>
    <mergeCell ref="U1:U3"/>
    <mergeCell ref="AA1:AA3"/>
    <mergeCell ref="L1:L3"/>
    <mergeCell ref="M1:M3"/>
    <mergeCell ref="N1:S1"/>
    <mergeCell ref="T1:T3"/>
    <mergeCell ref="V1:V3"/>
    <mergeCell ref="Z1:Z3"/>
    <mergeCell ref="B1:B3"/>
    <mergeCell ref="Y1:Y3"/>
    <mergeCell ref="D1:D3"/>
    <mergeCell ref="A1:A3"/>
    <mergeCell ref="F2:K2"/>
    <mergeCell ref="C1:C3"/>
    <mergeCell ref="X1:X3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2017-04-11T12:44:47Z</cp:lastPrinted>
  <dcterms:created xsi:type="dcterms:W3CDTF">1997-02-26T13:46:56Z</dcterms:created>
  <dcterms:modified xsi:type="dcterms:W3CDTF">2017-05-30T06:41:38Z</dcterms:modified>
  <cp:category/>
  <cp:version/>
  <cp:contentType/>
  <cp:contentStatus/>
</cp:coreProperties>
</file>