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375" windowWidth="24240" windowHeight="7575" tabRatio="639" activeTab="0"/>
  </bookViews>
  <sheets>
    <sheet name="I  rok 2017_2018" sheetId="1" r:id="rId1"/>
    <sheet name="II  rok 2018_2019" sheetId="2" r:id="rId2"/>
    <sheet name="III  rok 2019_2020" sheetId="3" r:id="rId3"/>
    <sheet name="PODSUMOWANIE" sheetId="4" r:id="rId4"/>
    <sheet name="suma 20172020" sheetId="5" r:id="rId5"/>
  </sheets>
  <definedNames>
    <definedName name="_xlnm.Print_Area" localSheetId="0">'I  rok 2017_2018'!$A$1:$AI$46</definedName>
    <definedName name="_xlnm.Print_Area" localSheetId="1">'II  rok 2018_2019'!$A$1:$AI$35</definedName>
    <definedName name="_xlnm.Print_Area" localSheetId="2">'III  rok 2019_2020'!$A$1:$AI$37</definedName>
    <definedName name="_xlnm.Print_Area" localSheetId="3">'PODSUMOWANIE'!$A$1:$V$29</definedName>
    <definedName name="_xlnm.Print_Area" localSheetId="4">'suma 20172020'!$A$1:$AC$7</definedName>
  </definedNames>
  <calcPr fullCalcOnLoad="1"/>
</workbook>
</file>

<file path=xl/sharedStrings.xml><?xml version="1.0" encoding="utf-8"?>
<sst xmlns="http://schemas.openxmlformats.org/spreadsheetml/2006/main" count="441" uniqueCount="200">
  <si>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</si>
  <si>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</si>
  <si>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</si>
  <si>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</si>
  <si>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</si>
  <si>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</si>
  <si>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</si>
  <si>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</si>
  <si>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</si>
  <si>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</si>
  <si>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</si>
  <si>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</si>
  <si>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</si>
  <si>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</si>
  <si>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</si>
  <si>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</si>
  <si>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</si>
  <si>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</si>
  <si>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</si>
  <si>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</si>
  <si>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</si>
  <si>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</si>
  <si>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</si>
  <si>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</si>
  <si>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</si>
  <si>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</si>
  <si>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</si>
  <si>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</si>
  <si>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</si>
  <si>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</si>
  <si>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</si>
  <si>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</si>
  <si>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</si>
  <si>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</si>
  <si>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</si>
  <si>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</si>
  <si>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</si>
  <si>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ZAL</t>
  </si>
  <si>
    <t>EGZ</t>
  </si>
  <si>
    <t>Zakład Dietetyki i Żywienia Klinicznego</t>
  </si>
  <si>
    <t>Zakład Anestezjologii i Intensywnej Terapii Wydziału Nauk o Zdrowiu</t>
  </si>
  <si>
    <t>Klinika Geriatrii</t>
  </si>
  <si>
    <t>Zakład Położnictwa, Ginekologii i Opieki Położniczo-Ginekologicznej</t>
  </si>
  <si>
    <t>Zakład Radiologii Dziecięcej</t>
  </si>
  <si>
    <t>Zakład Medycyny Ratunkowej i Katastrof</t>
  </si>
  <si>
    <t>Zakład Pielęgniarstwa Chirurgicznego</t>
  </si>
  <si>
    <t>Zakład Medycyny Klinicznej</t>
  </si>
  <si>
    <t>Zakład, w którym realizowana jest praca licencjacka</t>
  </si>
  <si>
    <t xml:space="preserve">Klinika Psychiatrii </t>
  </si>
  <si>
    <t xml:space="preserve">Język migowy                                  </t>
  </si>
  <si>
    <t xml:space="preserve">Zakażenia szpitalne                      </t>
  </si>
  <si>
    <t>Szkolenie BHP - 4 godz</t>
  </si>
  <si>
    <t>Szkolenie biblioteczne - 2 godz</t>
  </si>
  <si>
    <t>Zakład Anatomii Prawidłowej Człowieka</t>
  </si>
  <si>
    <t xml:space="preserve">Zakład Fizjologii                                </t>
  </si>
  <si>
    <t xml:space="preserve">Zakład Zintegrowanej Opieki Medycznej </t>
  </si>
  <si>
    <t>Studium Filozofii i Psychologii Człowieka</t>
  </si>
  <si>
    <t>Zakład Zdrowia Publicznego</t>
  </si>
  <si>
    <t>Zakład Biofizyki</t>
  </si>
  <si>
    <t>Zakład Biochemii Lekarskiej</t>
  </si>
  <si>
    <t>Studium Języków  Obcych</t>
  </si>
  <si>
    <t>Zakład Genetyki Klinicznej</t>
  </si>
  <si>
    <t>Zakład Diagnostyki Mikrobiologicznej</t>
  </si>
  <si>
    <t>Klinika Chorób Zakaźnych i Neuroinfekcji</t>
  </si>
  <si>
    <t>Klinika Psychiatrii</t>
  </si>
  <si>
    <t xml:space="preserve">Zakład Medycyny Klinicznej                 </t>
  </si>
  <si>
    <t>Klinika Neonatologii i Intensywnej Terapii Noworodka</t>
  </si>
  <si>
    <t>Klinika Rehabilitacji</t>
  </si>
  <si>
    <t>Klinika Neurologii i Rehabilitacji Dziecięcej</t>
  </si>
  <si>
    <t>Samodzielna Pracownia Diagnostyki Układu Oddechowego i Bronchoskopii</t>
  </si>
  <si>
    <t>Zakład Zintegrowanej Opieki Medycznej</t>
  </si>
  <si>
    <t>Zakład Farmakologii Doświadczalnej</t>
  </si>
  <si>
    <t xml:space="preserve"> Studium Języków Obcych</t>
  </si>
  <si>
    <t>Łączny wymiar godzinowy</t>
  </si>
  <si>
    <t>wykłady</t>
  </si>
  <si>
    <t>seminaria</t>
  </si>
  <si>
    <t>samokształcenie</t>
  </si>
  <si>
    <t>zajęcia praktyczne</t>
  </si>
  <si>
    <t>praktyki zawodowe</t>
  </si>
  <si>
    <t>III</t>
  </si>
  <si>
    <t>IV</t>
  </si>
  <si>
    <t>V</t>
  </si>
  <si>
    <t>VI</t>
  </si>
  <si>
    <t>SUMA</t>
  </si>
  <si>
    <t>TABELA I</t>
  </si>
  <si>
    <t>zajęcia teoretyczne</t>
  </si>
  <si>
    <t>Zajęcia teoretyczne + samokształcenie</t>
  </si>
  <si>
    <t>Zajęcia teoretyczne + samokształcenie + zp+ pz</t>
  </si>
  <si>
    <t>TABELA II</t>
  </si>
  <si>
    <t>STANDARD</t>
  </si>
  <si>
    <t>teoria</t>
  </si>
  <si>
    <t xml:space="preserve">RAZEM </t>
  </si>
  <si>
    <t>język</t>
  </si>
  <si>
    <t>egzamin dyplomowy</t>
  </si>
  <si>
    <t>Klinika Onkologii</t>
  </si>
  <si>
    <t xml:space="preserve">Egzamin dyplomowy </t>
  </si>
  <si>
    <t xml:space="preserve">ćwiczenia </t>
  </si>
  <si>
    <t>Seminarium dyplomowe - 5h/ za każdą pracę dyplomową</t>
  </si>
  <si>
    <t>SEMESTR III</t>
  </si>
  <si>
    <t>SEMESTR IV</t>
  </si>
  <si>
    <t>SEMESTR V</t>
  </si>
  <si>
    <t>SEMESTR VI</t>
  </si>
  <si>
    <r>
      <t xml:space="preserve">A- Anatomia                      </t>
    </r>
  </si>
  <si>
    <r>
      <t xml:space="preserve">A- Fizjologia                       </t>
    </r>
  </si>
  <si>
    <t>A- Genetyka</t>
  </si>
  <si>
    <t xml:space="preserve">A- Farmakologia                             </t>
  </si>
  <si>
    <t xml:space="preserve">B- Pedagogika        </t>
  </si>
  <si>
    <t xml:space="preserve">B- Psychologia     </t>
  </si>
  <si>
    <t>B- Socjologia</t>
  </si>
  <si>
    <t>B- Zdrowie publiczne</t>
  </si>
  <si>
    <t>B- Prawo</t>
  </si>
  <si>
    <t>C- Przedmiot do wyboru:</t>
  </si>
  <si>
    <t xml:space="preserve">C- Podstawowa Opieka Zdrowotna                                              </t>
  </si>
  <si>
    <t xml:space="preserve">C- Badanie fizykalne          </t>
  </si>
  <si>
    <t>C- Badania  naukowe w pielęgniarstwie</t>
  </si>
  <si>
    <t>C- Dietetyka</t>
  </si>
  <si>
    <t>D- Chirurgia i pielęgniarstwo chirurgiczne cz. 1</t>
  </si>
  <si>
    <t xml:space="preserve">D- Choroby wewnętrzne i pielęgniarstwo internistyczne   </t>
  </si>
  <si>
    <t>D- Pediatria i pielęgniarstwo pediatryczne</t>
  </si>
  <si>
    <t>D- Rehabilitacja i pielęgnowanie niepełnosprawnych</t>
  </si>
  <si>
    <t>D- Anestezjologia i pielęgniarstwo w zagrożeniu życiu</t>
  </si>
  <si>
    <t>D- Geriatria i pielęgniarstwo geriatryczne</t>
  </si>
  <si>
    <t>D- Neurologia i pielęgniarstwo neurologiczne</t>
  </si>
  <si>
    <t>D- Psychiatria i pielęgniarstwo psychiatryczne</t>
  </si>
  <si>
    <t>D- Położnictwo, ginekologia i pielęgniarstwo położniczo-ginekologiczne</t>
  </si>
  <si>
    <t>D- Podstawy ratownictwa medycznego</t>
  </si>
  <si>
    <t>D- Chirurgia i pielęgniarstwo chirurgiczne</t>
  </si>
  <si>
    <t>D- Opieka paliatywna</t>
  </si>
  <si>
    <t>C- Podstawy pielęgniarstwa</t>
  </si>
  <si>
    <t xml:space="preserve">C- Promocja zdrowia </t>
  </si>
  <si>
    <t xml:space="preserve">kierunek studiów </t>
  </si>
  <si>
    <t>stopień</t>
  </si>
  <si>
    <t xml:space="preserve">cykl kształcenia 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</si>
  <si>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</si>
  <si>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</si>
  <si>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</si>
  <si>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</si>
  <si>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</si>
  <si>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</si>
  <si>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</si>
  <si>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PZ </t>
  </si>
  <si>
    <t>Razem liczba godzin</t>
  </si>
  <si>
    <t>liczba ogółem BN i PZ</t>
  </si>
  <si>
    <t>w tym 4 godz.bhp</t>
  </si>
  <si>
    <t xml:space="preserve">Pielęgniarstwo  </t>
  </si>
  <si>
    <t>Studium Wychowania Fizycznego i Sportu</t>
  </si>
  <si>
    <t>A- Radiologia</t>
  </si>
  <si>
    <t>A- Nauki podstawowe</t>
  </si>
  <si>
    <t xml:space="preserve">B- Nauki społeczne </t>
  </si>
  <si>
    <t>C- Nauki z zakresu podstaw opieki plg</t>
  </si>
  <si>
    <t>BHP</t>
  </si>
  <si>
    <t xml:space="preserve">ogółem liczba godzin BN </t>
  </si>
  <si>
    <t>ogółem liczba godzin  PZ</t>
  </si>
  <si>
    <t xml:space="preserve">Zakład Patomorfologii Ogólnej </t>
  </si>
  <si>
    <t>2017/2018</t>
  </si>
  <si>
    <t>2018/2019</t>
  </si>
  <si>
    <t>Zakład Podstawowej Opieki Zdrowotnej</t>
  </si>
  <si>
    <t>A- Mikrobiologia i parazytologia</t>
  </si>
  <si>
    <t>A- Biochemia i biofizyka</t>
  </si>
  <si>
    <t>2019/2020</t>
  </si>
  <si>
    <t xml:space="preserve">STUDIA I STOPNIA  STACJONARNE  </t>
  </si>
  <si>
    <t xml:space="preserve">KIERUNEK :       PIELĘGNIARSTWO                                    III ROK                        rok akademicki:   2019/2020
opiekun roku: </t>
  </si>
  <si>
    <r>
      <t>EGZ</t>
    </r>
    <r>
      <rPr>
        <sz val="10"/>
        <rFont val="Calibri"/>
        <family val="2"/>
      </rPr>
      <t>-egzamin</t>
    </r>
  </si>
  <si>
    <r>
      <t>W</t>
    </r>
    <r>
      <rPr>
        <sz val="10"/>
        <rFont val="Calibri"/>
        <family val="2"/>
      </rPr>
      <t>-wykłady</t>
    </r>
  </si>
  <si>
    <r>
      <t>BN</t>
    </r>
    <r>
      <rPr>
        <sz val="10"/>
        <rFont val="Calibri"/>
        <family val="2"/>
      </rPr>
      <t>-bez nauczyciela</t>
    </r>
  </si>
  <si>
    <r>
      <t>ZAL</t>
    </r>
    <r>
      <rPr>
        <sz val="10"/>
        <rFont val="Calibri"/>
        <family val="2"/>
      </rPr>
      <t>-zaliczenie</t>
    </r>
  </si>
  <si>
    <r>
      <t>S</t>
    </r>
    <r>
      <rPr>
        <sz val="10"/>
        <rFont val="Calibri"/>
        <family val="2"/>
      </rPr>
      <t>-seminaria</t>
    </r>
  </si>
  <si>
    <r>
      <t>ZP</t>
    </r>
    <r>
      <rPr>
        <sz val="10"/>
        <rFont val="Calibri"/>
        <family val="2"/>
      </rPr>
      <t>-zajęcia praktyczne</t>
    </r>
  </si>
  <si>
    <r>
      <t>Ćw</t>
    </r>
    <r>
      <rPr>
        <sz val="10"/>
        <rFont val="Calibri"/>
        <family val="2"/>
      </rPr>
      <t>-ćwiczenia</t>
    </r>
  </si>
  <si>
    <r>
      <t>PZ</t>
    </r>
    <r>
      <rPr>
        <sz val="10"/>
        <rFont val="Calibri"/>
        <family val="2"/>
      </rPr>
      <t>-praktyka zawodowa</t>
    </r>
  </si>
  <si>
    <r>
      <t>T-</t>
    </r>
    <r>
      <rPr>
        <sz val="10"/>
        <rFont val="Calibri"/>
        <family val="2"/>
      </rPr>
      <t>zajęcia teoretyczne</t>
    </r>
  </si>
  <si>
    <r>
      <t>EGZ</t>
    </r>
    <r>
      <rPr>
        <sz val="10"/>
        <color indexed="8"/>
        <rFont val="Calibri"/>
        <family val="2"/>
      </rPr>
      <t>-egzamin</t>
    </r>
  </si>
  <si>
    <r>
      <t>W</t>
    </r>
    <r>
      <rPr>
        <sz val="10"/>
        <color indexed="8"/>
        <rFont val="Calibri"/>
        <family val="2"/>
      </rPr>
      <t>-wykłady</t>
    </r>
  </si>
  <si>
    <r>
      <t>BN</t>
    </r>
    <r>
      <rPr>
        <sz val="10"/>
        <color indexed="8"/>
        <rFont val="Calibri"/>
        <family val="2"/>
      </rPr>
      <t>-bez nauczyciela</t>
    </r>
  </si>
  <si>
    <r>
      <t>ZAL</t>
    </r>
    <r>
      <rPr>
        <sz val="10"/>
        <color indexed="8"/>
        <rFont val="Calibri"/>
        <family val="2"/>
      </rPr>
      <t>-zaliczenie</t>
    </r>
  </si>
  <si>
    <r>
      <t>S</t>
    </r>
    <r>
      <rPr>
        <sz val="10"/>
        <color indexed="8"/>
        <rFont val="Calibri"/>
        <family val="2"/>
      </rPr>
      <t>-seminaria</t>
    </r>
  </si>
  <si>
    <r>
      <t>ZP</t>
    </r>
    <r>
      <rPr>
        <sz val="10"/>
        <color indexed="8"/>
        <rFont val="Calibri"/>
        <family val="2"/>
      </rPr>
      <t>-zajęcia praktyczne</t>
    </r>
  </si>
  <si>
    <r>
      <t>Ćw</t>
    </r>
    <r>
      <rPr>
        <sz val="10"/>
        <color indexed="8"/>
        <rFont val="Calibri"/>
        <family val="2"/>
      </rPr>
      <t>-ćwiczenia</t>
    </r>
  </si>
  <si>
    <r>
      <t>PZ</t>
    </r>
    <r>
      <rPr>
        <sz val="10"/>
        <color indexed="8"/>
        <rFont val="Calibri"/>
        <family val="2"/>
      </rPr>
      <t>-praktyka zawodowa</t>
    </r>
  </si>
  <si>
    <r>
      <t>T-</t>
    </r>
    <r>
      <rPr>
        <sz val="10"/>
        <color indexed="8"/>
        <rFont val="Calibri"/>
        <family val="2"/>
      </rPr>
      <t>zajęcia teoretyczne</t>
    </r>
  </si>
  <si>
    <r>
      <t xml:space="preserve">wychowanie fizyczne </t>
    </r>
    <r>
      <rPr>
        <b/>
        <sz val="11"/>
        <color indexed="10"/>
        <rFont val="Calibri"/>
        <family val="2"/>
      </rPr>
      <t>nieobowiązkowy</t>
    </r>
  </si>
  <si>
    <t xml:space="preserve">Promocja zdrowia psychicznego       </t>
  </si>
  <si>
    <t xml:space="preserve">B- Filozofia i etyka zawodu pielęgniarki                               </t>
  </si>
  <si>
    <t xml:space="preserve">A- Patologia                                           </t>
  </si>
  <si>
    <t>Przedmiot nieobowiązkowy
Wychowanie fizyczne - 30 godzin - przedmiot nieobowiązkowy, studenci realizują go w semestrze letnim</t>
  </si>
  <si>
    <t>Klinika Neurologii</t>
  </si>
  <si>
    <t>Załącznik 3b do Uchwały Senatu UMB nr 3/2017 z dnia 09.02.2017</t>
  </si>
  <si>
    <t>KIERUNEK :     Pielęgniarstwo                                      I ROK                        rok akademicki:    2017/2018
opiekun roku:</t>
  </si>
  <si>
    <t xml:space="preserve">KIERUNEK :  PIELĘGNIARSTWO                                         II ROK                        rok akademicki:   2018/2019
opiekun roku: </t>
  </si>
  <si>
    <t xml:space="preserve">STUDIA I STOPNIA  STACJONARNE </t>
  </si>
  <si>
    <t>Zakład Higieny, Epidemiologii i Ergonimii</t>
  </si>
  <si>
    <t>Zakład Medycyny Wieku Rozwojowego i Pielęgniarstwa Pediatrycznego</t>
  </si>
  <si>
    <t>Klinika Rehabilitacji Dziecięcej z Ośrodkiem Pomocy Dzieciom Upośledzonym "Dać Szansę"</t>
  </si>
  <si>
    <t>Zakład Diagnostyki Mikrobiologicznej i Immunologii Infekcyjnej</t>
  </si>
  <si>
    <t>B- Jezyk angielski sprofilowany zawodowo</t>
  </si>
  <si>
    <t>D- Nauki z zakresu opieki specjalistycznej</t>
  </si>
  <si>
    <t>ogółem</t>
  </si>
  <si>
    <t>08-05-2017</t>
  </si>
  <si>
    <t>Zakład Medycyny Populacyjnej i Prewencji Chorób Cywilizacyjnych</t>
  </si>
  <si>
    <t>Zakład Prawa Medycznego i Deontologii Lekarskeij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</si>
</sst>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"/>
    <numFmt numFmtId="167" formatCode="0.0000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i/>
      <sz val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>
      <alignment/>
      <protection/>
    </xf>
    <xf numFmtId="0" fontId="41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52" fillId="0" borderId="0" xfId="51">
      <alignment/>
      <protection/>
    </xf>
    <xf numFmtId="0" fontId="52" fillId="0" borderId="10" xfId="51" applyBorder="1" applyAlignment="1">
      <alignment horizontal="center" vertical="center" wrapText="1"/>
      <protection/>
    </xf>
    <xf numFmtId="0" fontId="59" fillId="0" borderId="10" xfId="51" applyFont="1" applyBorder="1" applyAlignment="1">
      <alignment horizontal="center" vertical="center" wrapText="1"/>
      <protection/>
    </xf>
    <xf numFmtId="0" fontId="60" fillId="0" borderId="0" xfId="51" applyFont="1" applyAlignment="1">
      <alignment vertical="center" wrapText="1"/>
      <protection/>
    </xf>
    <xf numFmtId="0" fontId="61" fillId="0" borderId="10" xfId="51" applyFont="1" applyBorder="1" applyAlignment="1">
      <alignment horizontal="center" vertical="center" wrapText="1"/>
      <protection/>
    </xf>
    <xf numFmtId="0" fontId="62" fillId="0" borderId="10" xfId="51" applyFont="1" applyBorder="1" applyAlignment="1">
      <alignment horizontal="center" vertical="center" wrapText="1"/>
      <protection/>
    </xf>
    <xf numFmtId="1" fontId="52" fillId="0" borderId="10" xfId="51" applyNumberFormat="1" applyBorder="1" applyAlignment="1">
      <alignment horizontal="center" vertical="center" wrapText="1"/>
      <protection/>
    </xf>
    <xf numFmtId="1" fontId="61" fillId="0" borderId="10" xfId="51" applyNumberFormat="1" applyFont="1" applyBorder="1" applyAlignment="1">
      <alignment horizontal="center" vertical="center" wrapText="1"/>
      <protection/>
    </xf>
    <xf numFmtId="0" fontId="63" fillId="0" borderId="10" xfId="51" applyFont="1" applyBorder="1" applyAlignment="1">
      <alignment horizontal="center" vertical="center" wrapText="1"/>
      <protection/>
    </xf>
    <xf numFmtId="1" fontId="59" fillId="0" borderId="10" xfId="51" applyNumberFormat="1" applyFont="1" applyBorder="1" applyAlignment="1">
      <alignment horizontal="center" vertical="center" wrapText="1"/>
      <protection/>
    </xf>
    <xf numFmtId="0" fontId="64" fillId="0" borderId="11" xfId="51" applyFont="1" applyBorder="1" applyAlignment="1">
      <alignment vertical="center" wrapText="1"/>
      <protection/>
    </xf>
    <xf numFmtId="0" fontId="64" fillId="0" borderId="12" xfId="51" applyFont="1" applyBorder="1" applyAlignment="1">
      <alignment vertical="center" wrapText="1"/>
      <protection/>
    </xf>
    <xf numFmtId="0" fontId="64" fillId="0" borderId="13" xfId="51" applyFont="1" applyBorder="1" applyAlignment="1">
      <alignment vertical="center" wrapText="1"/>
      <protection/>
    </xf>
    <xf numFmtId="0" fontId="63" fillId="0" borderId="10" xfId="51" applyFont="1" applyBorder="1" applyAlignment="1">
      <alignment horizontal="center" vertical="center" wrapText="1"/>
      <protection/>
    </xf>
    <xf numFmtId="1" fontId="4" fillId="12" borderId="10" xfId="0" applyNumberFormat="1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4" fillId="33" borderId="0" xfId="0" applyFont="1" applyFill="1" applyAlignment="1">
      <alignment wrapText="1"/>
    </xf>
    <xf numFmtId="1" fontId="4" fillId="33" borderId="0" xfId="0" applyNumberFormat="1" applyFont="1" applyFill="1" applyAlignment="1">
      <alignment wrapText="1"/>
    </xf>
    <xf numFmtId="1" fontId="17" fillId="33" borderId="0" xfId="0" applyNumberFormat="1" applyFont="1" applyFill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" fontId="4" fillId="0" borderId="10" xfId="0" applyNumberFormat="1" applyFont="1" applyBorder="1" applyAlignment="1">
      <alignment wrapText="1"/>
    </xf>
    <xf numFmtId="1" fontId="31" fillId="34" borderId="10" xfId="0" applyNumberFormat="1" applyFont="1" applyFill="1" applyBorder="1" applyAlignment="1">
      <alignment horizontal="center" wrapText="1"/>
    </xf>
    <xf numFmtId="1" fontId="17" fillId="33" borderId="0" xfId="0" applyNumberFormat="1" applyFont="1" applyFill="1" applyBorder="1" applyAlignment="1">
      <alignment wrapText="1"/>
    </xf>
    <xf numFmtId="1" fontId="24" fillId="33" borderId="0" xfId="0" applyNumberFormat="1" applyFont="1" applyFill="1" applyBorder="1" applyAlignment="1">
      <alignment horizontal="center" wrapText="1"/>
    </xf>
    <xf numFmtId="1" fontId="24" fillId="33" borderId="12" xfId="0" applyNumberFormat="1" applyFont="1" applyFill="1" applyBorder="1" applyAlignment="1">
      <alignment wrapText="1"/>
    </xf>
    <xf numFmtId="1" fontId="17" fillId="0" borderId="0" xfId="0" applyNumberFormat="1" applyFont="1" applyAlignment="1">
      <alignment wrapText="1"/>
    </xf>
    <xf numFmtId="1" fontId="31" fillId="33" borderId="10" xfId="0" applyNumberFormat="1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1" fontId="31" fillId="0" borderId="10" xfId="0" applyNumberFormat="1" applyFont="1" applyFill="1" applyBorder="1" applyAlignment="1">
      <alignment wrapText="1"/>
    </xf>
    <xf numFmtId="1" fontId="31" fillId="34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2" fillId="12" borderId="10" xfId="52" applyFont="1" applyFill="1" applyBorder="1" applyAlignment="1">
      <alignment wrapText="1"/>
      <protection/>
    </xf>
    <xf numFmtId="0" fontId="32" fillId="10" borderId="10" xfId="52" applyFont="1" applyFill="1" applyBorder="1" applyAlignment="1">
      <alignment wrapText="1"/>
      <protection/>
    </xf>
    <xf numFmtId="0" fontId="4" fillId="34" borderId="0" xfId="0" applyFont="1" applyFill="1" applyAlignment="1">
      <alignment/>
    </xf>
    <xf numFmtId="0" fontId="32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horizontal="center" wrapText="1"/>
    </xf>
    <xf numFmtId="1" fontId="32" fillId="34" borderId="10" xfId="0" applyNumberFormat="1" applyFont="1" applyFill="1" applyBorder="1" applyAlignment="1">
      <alignment horizontal="center" wrapText="1"/>
    </xf>
    <xf numFmtId="0" fontId="32" fillId="3" borderId="14" xfId="52" applyFont="1" applyFill="1" applyBorder="1" applyAlignment="1">
      <alignment wrapText="1"/>
      <protection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32" fillId="3" borderId="15" xfId="0" applyFont="1" applyFill="1" applyBorder="1" applyAlignment="1">
      <alignment horizontal="center" wrapText="1"/>
    </xf>
    <xf numFmtId="0" fontId="32" fillId="3" borderId="17" xfId="0" applyFont="1" applyFill="1" applyBorder="1" applyAlignment="1">
      <alignment horizontal="center" wrapText="1"/>
    </xf>
    <xf numFmtId="0" fontId="32" fillId="3" borderId="20" xfId="0" applyFont="1" applyFill="1" applyBorder="1" applyAlignment="1">
      <alignment horizontal="center" wrapText="1"/>
    </xf>
    <xf numFmtId="1" fontId="5" fillId="3" borderId="18" xfId="0" applyNumberFormat="1" applyFont="1" applyFill="1" applyBorder="1" applyAlignment="1">
      <alignment horizontal="center" wrapText="1"/>
    </xf>
    <xf numFmtId="1" fontId="4" fillId="3" borderId="16" xfId="0" applyNumberFormat="1" applyFont="1" applyFill="1" applyBorder="1" applyAlignment="1">
      <alignment horizontal="center" wrapText="1"/>
    </xf>
    <xf numFmtId="1" fontId="5" fillId="3" borderId="16" xfId="0" applyNumberFormat="1" applyFont="1" applyFill="1" applyBorder="1" applyAlignment="1">
      <alignment horizontal="center" wrapText="1"/>
    </xf>
    <xf numFmtId="1" fontId="4" fillId="3" borderId="19" xfId="0" applyNumberFormat="1" applyFont="1" applyFill="1" applyBorder="1" applyAlignment="1">
      <alignment horizontal="center" wrapText="1"/>
    </xf>
    <xf numFmtId="1" fontId="4" fillId="3" borderId="18" xfId="0" applyNumberFormat="1" applyFont="1" applyFill="1" applyBorder="1" applyAlignment="1">
      <alignment horizontal="center" wrapText="1"/>
    </xf>
    <xf numFmtId="1" fontId="4" fillId="3" borderId="17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Alignment="1">
      <alignment/>
    </xf>
    <xf numFmtId="0" fontId="32" fillId="3" borderId="10" xfId="52" applyFont="1" applyFill="1" applyBorder="1" applyAlignment="1">
      <alignment wrapText="1"/>
      <protection/>
    </xf>
    <xf numFmtId="0" fontId="4" fillId="3" borderId="13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32" fillId="3" borderId="10" xfId="0" applyFont="1" applyFill="1" applyBorder="1" applyAlignment="1">
      <alignment horizontal="center" wrapText="1"/>
    </xf>
    <xf numFmtId="1" fontId="5" fillId="3" borderId="10" xfId="0" applyNumberFormat="1" applyFont="1" applyFill="1" applyBorder="1" applyAlignment="1">
      <alignment horizontal="center" wrapText="1"/>
    </xf>
    <xf numFmtId="1" fontId="4" fillId="3" borderId="10" xfId="0" applyNumberFormat="1" applyFont="1" applyFill="1" applyBorder="1" applyAlignment="1">
      <alignment horizontal="center" wrapText="1"/>
    </xf>
    <xf numFmtId="1" fontId="65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left" wrapText="1"/>
    </xf>
    <xf numFmtId="0" fontId="4" fillId="10" borderId="13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32" fillId="10" borderId="10" xfId="0" applyFont="1" applyFill="1" applyBorder="1" applyAlignment="1">
      <alignment horizontal="center" wrapText="1"/>
    </xf>
    <xf numFmtId="0" fontId="30" fillId="10" borderId="10" xfId="0" applyFont="1" applyFill="1" applyBorder="1" applyAlignment="1">
      <alignment horizontal="center" wrapText="1"/>
    </xf>
    <xf numFmtId="1" fontId="5" fillId="10" borderId="10" xfId="0" applyNumberFormat="1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horizontal="center" wrapText="1"/>
    </xf>
    <xf numFmtId="1" fontId="65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left" wrapText="1"/>
    </xf>
    <xf numFmtId="0" fontId="4" fillId="10" borderId="0" xfId="0" applyFont="1" applyFill="1" applyAlignment="1">
      <alignment/>
    </xf>
    <xf numFmtId="0" fontId="4" fillId="12" borderId="13" xfId="0" applyFont="1" applyFill="1" applyBorder="1" applyAlignment="1">
      <alignment horizontal="center" wrapText="1"/>
    </xf>
    <xf numFmtId="0" fontId="4" fillId="12" borderId="10" xfId="0" applyFont="1" applyFill="1" applyBorder="1" applyAlignment="1">
      <alignment horizontal="center" wrapText="1"/>
    </xf>
    <xf numFmtId="0" fontId="30" fillId="12" borderId="10" xfId="0" applyFont="1" applyFill="1" applyBorder="1" applyAlignment="1">
      <alignment horizontal="center" wrapText="1"/>
    </xf>
    <xf numFmtId="0" fontId="32" fillId="12" borderId="10" xfId="0" applyFont="1" applyFill="1" applyBorder="1" applyAlignment="1">
      <alignment horizontal="center" wrapText="1"/>
    </xf>
    <xf numFmtId="1" fontId="5" fillId="12" borderId="10" xfId="0" applyNumberFormat="1" applyFont="1" applyFill="1" applyBorder="1" applyAlignment="1">
      <alignment horizontal="center" wrapText="1"/>
    </xf>
    <xf numFmtId="1" fontId="4" fillId="12" borderId="10" xfId="0" applyNumberFormat="1" applyFont="1" applyFill="1" applyBorder="1" applyAlignment="1">
      <alignment horizontal="center" wrapText="1"/>
    </xf>
    <xf numFmtId="1" fontId="65" fillId="12" borderId="10" xfId="0" applyNumberFormat="1" applyFont="1" applyFill="1" applyBorder="1" applyAlignment="1">
      <alignment horizontal="center" wrapText="1"/>
    </xf>
    <xf numFmtId="0" fontId="4" fillId="12" borderId="10" xfId="0" applyFont="1" applyFill="1" applyBorder="1" applyAlignment="1">
      <alignment horizontal="left" wrapText="1"/>
    </xf>
    <xf numFmtId="0" fontId="4" fillId="12" borderId="0" xfId="0" applyFont="1" applyFill="1" applyAlignment="1">
      <alignment/>
    </xf>
    <xf numFmtId="0" fontId="4" fillId="3" borderId="10" xfId="0" applyFont="1" applyFill="1" applyBorder="1" applyAlignment="1">
      <alignment wrapText="1"/>
    </xf>
    <xf numFmtId="0" fontId="32" fillId="3" borderId="10" xfId="0" applyFont="1" applyFill="1" applyBorder="1" applyAlignment="1">
      <alignment wrapText="1"/>
    </xf>
    <xf numFmtId="0" fontId="32" fillId="12" borderId="10" xfId="52" applyFont="1" applyFill="1" applyBorder="1" applyAlignment="1">
      <alignment horizontal="left" wrapText="1"/>
      <protection/>
    </xf>
    <xf numFmtId="0" fontId="4" fillId="12" borderId="13" xfId="0" applyFont="1" applyFill="1" applyBorder="1" applyAlignment="1">
      <alignment wrapText="1"/>
    </xf>
    <xf numFmtId="1" fontId="4" fillId="12" borderId="10" xfId="0" applyNumberFormat="1" applyFont="1" applyFill="1" applyBorder="1" applyAlignment="1">
      <alignment wrapText="1"/>
    </xf>
    <xf numFmtId="0" fontId="32" fillId="34" borderId="10" xfId="0" applyFont="1" applyFill="1" applyBorder="1" applyAlignment="1">
      <alignment/>
    </xf>
    <xf numFmtId="0" fontId="4" fillId="34" borderId="13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left"/>
    </xf>
    <xf numFmtId="0" fontId="32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32" fillId="34" borderId="0" xfId="0" applyFont="1" applyFill="1" applyBorder="1" applyAlignment="1">
      <alignment horizontal="center" wrapText="1"/>
    </xf>
    <xf numFmtId="0" fontId="30" fillId="34" borderId="0" xfId="0" applyFont="1" applyFill="1" applyBorder="1" applyAlignment="1">
      <alignment horizontal="center" wrapText="1"/>
    </xf>
    <xf numFmtId="0" fontId="30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1" fontId="32" fillId="34" borderId="0" xfId="0" applyNumberFormat="1" applyFont="1" applyFill="1" applyBorder="1" applyAlignment="1">
      <alignment horizontal="center" wrapText="1"/>
    </xf>
    <xf numFmtId="0" fontId="3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1" fontId="4" fillId="34" borderId="0" xfId="0" applyNumberFormat="1" applyFont="1" applyFill="1" applyAlignment="1">
      <alignment/>
    </xf>
    <xf numFmtId="0" fontId="32" fillId="34" borderId="17" xfId="0" applyFont="1" applyFill="1" applyBorder="1" applyAlignment="1">
      <alignment/>
    </xf>
    <xf numFmtId="1" fontId="32" fillId="34" borderId="21" xfId="0" applyNumberFormat="1" applyFont="1" applyFill="1" applyBorder="1" applyAlignment="1">
      <alignment/>
    </xf>
    <xf numFmtId="1" fontId="32" fillId="34" borderId="22" xfId="0" applyNumberFormat="1" applyFont="1" applyFill="1" applyBorder="1" applyAlignment="1">
      <alignment/>
    </xf>
    <xf numFmtId="1" fontId="32" fillId="34" borderId="23" xfId="0" applyNumberFormat="1" applyFont="1" applyFill="1" applyBorder="1" applyAlignment="1">
      <alignment/>
    </xf>
    <xf numFmtId="1" fontId="32" fillId="34" borderId="0" xfId="0" applyNumberFormat="1" applyFont="1" applyFill="1" applyBorder="1" applyAlignment="1">
      <alignment/>
    </xf>
    <xf numFmtId="0" fontId="32" fillId="34" borderId="0" xfId="0" applyFont="1" applyFill="1" applyBorder="1" applyAlignment="1">
      <alignment/>
    </xf>
    <xf numFmtId="1" fontId="32" fillId="34" borderId="11" xfId="0" applyNumberFormat="1" applyFont="1" applyFill="1" applyBorder="1" applyAlignment="1">
      <alignment/>
    </xf>
    <xf numFmtId="1" fontId="32" fillId="34" borderId="12" xfId="0" applyNumberFormat="1" applyFont="1" applyFill="1" applyBorder="1" applyAlignment="1">
      <alignment/>
    </xf>
    <xf numFmtId="1" fontId="32" fillId="34" borderId="13" xfId="0" applyNumberFormat="1" applyFont="1" applyFill="1" applyBorder="1" applyAlignment="1">
      <alignment/>
    </xf>
    <xf numFmtId="1" fontId="32" fillId="34" borderId="0" xfId="0" applyNumberFormat="1" applyFont="1" applyFill="1" applyBorder="1" applyAlignment="1">
      <alignment horizontal="left" wrapText="1"/>
    </xf>
    <xf numFmtId="0" fontId="32" fillId="34" borderId="0" xfId="0" applyFont="1" applyFill="1" applyBorder="1" applyAlignment="1">
      <alignment horizontal="left" wrapText="1"/>
    </xf>
    <xf numFmtId="1" fontId="32" fillId="34" borderId="0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/>
    </xf>
    <xf numFmtId="1" fontId="3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left"/>
    </xf>
    <xf numFmtId="0" fontId="32" fillId="3" borderId="10" xfId="52" applyFont="1" applyFill="1" applyBorder="1" applyAlignment="1">
      <alignment horizontal="left" wrapText="1"/>
      <protection/>
    </xf>
    <xf numFmtId="0" fontId="32" fillId="34" borderId="24" xfId="0" applyFont="1" applyFill="1" applyBorder="1" applyAlignment="1">
      <alignment horizontal="center" wrapText="1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33" borderId="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1" fontId="4" fillId="35" borderId="10" xfId="0" applyNumberFormat="1" applyFont="1" applyFill="1" applyBorder="1" applyAlignment="1">
      <alignment horizontal="center" wrapText="1"/>
    </xf>
    <xf numFmtId="0" fontId="4" fillId="35" borderId="0" xfId="0" applyFont="1" applyFill="1" applyAlignment="1">
      <alignment/>
    </xf>
    <xf numFmtId="1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1" fontId="32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32" fillId="0" borderId="17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2" fillId="0" borderId="17" xfId="0" applyFont="1" applyFill="1" applyBorder="1" applyAlignment="1">
      <alignment/>
    </xf>
    <xf numFmtId="1" fontId="32" fillId="0" borderId="21" xfId="0" applyNumberFormat="1" applyFont="1" applyFill="1" applyBorder="1" applyAlignment="1">
      <alignment/>
    </xf>
    <xf numFmtId="1" fontId="32" fillId="0" borderId="22" xfId="0" applyNumberFormat="1" applyFont="1" applyFill="1" applyBorder="1" applyAlignment="1">
      <alignment/>
    </xf>
    <xf numFmtId="1" fontId="32" fillId="0" borderId="23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1" fontId="32" fillId="0" borderId="11" xfId="0" applyNumberFormat="1" applyFont="1" applyBorder="1" applyAlignment="1">
      <alignment/>
    </xf>
    <xf numFmtId="1" fontId="32" fillId="0" borderId="12" xfId="0" applyNumberFormat="1" applyFont="1" applyBorder="1" applyAlignment="1">
      <alignment/>
    </xf>
    <xf numFmtId="1" fontId="32" fillId="0" borderId="13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1" fontId="32" fillId="0" borderId="0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30" fillId="39" borderId="0" xfId="0" applyFont="1" applyFill="1" applyBorder="1" applyAlignment="1">
      <alignment horizontal="center"/>
    </xf>
    <xf numFmtId="0" fontId="32" fillId="39" borderId="0" xfId="0" applyFont="1" applyFill="1" applyBorder="1" applyAlignment="1">
      <alignment/>
    </xf>
    <xf numFmtId="0" fontId="66" fillId="34" borderId="0" xfId="0" applyFont="1" applyFill="1" applyAlignment="1">
      <alignment/>
    </xf>
    <xf numFmtId="0" fontId="67" fillId="34" borderId="10" xfId="0" applyFont="1" applyFill="1" applyBorder="1" applyAlignment="1">
      <alignment wrapText="1"/>
    </xf>
    <xf numFmtId="0" fontId="67" fillId="34" borderId="10" xfId="0" applyFont="1" applyFill="1" applyBorder="1" applyAlignment="1">
      <alignment horizontal="center" wrapText="1"/>
    </xf>
    <xf numFmtId="1" fontId="67" fillId="34" borderId="10" xfId="0" applyNumberFormat="1" applyFont="1" applyFill="1" applyBorder="1" applyAlignment="1">
      <alignment horizontal="center" wrapText="1"/>
    </xf>
    <xf numFmtId="0" fontId="66" fillId="12" borderId="10" xfId="0" applyFont="1" applyFill="1" applyBorder="1" applyAlignment="1">
      <alignment horizontal="center" wrapText="1"/>
    </xf>
    <xf numFmtId="0" fontId="67" fillId="12" borderId="10" xfId="0" applyFont="1" applyFill="1" applyBorder="1" applyAlignment="1">
      <alignment horizontal="center" wrapText="1"/>
    </xf>
    <xf numFmtId="1" fontId="66" fillId="12" borderId="10" xfId="0" applyNumberFormat="1" applyFont="1" applyFill="1" applyBorder="1" applyAlignment="1">
      <alignment horizontal="center" wrapText="1"/>
    </xf>
    <xf numFmtId="0" fontId="66" fillId="12" borderId="10" xfId="0" applyFont="1" applyFill="1" applyBorder="1" applyAlignment="1">
      <alignment horizontal="left" wrapText="1"/>
    </xf>
    <xf numFmtId="0" fontId="66" fillId="12" borderId="0" xfId="0" applyFont="1" applyFill="1" applyAlignment="1">
      <alignment/>
    </xf>
    <xf numFmtId="1" fontId="66" fillId="35" borderId="10" xfId="0" applyNumberFormat="1" applyFont="1" applyFill="1" applyBorder="1" applyAlignment="1">
      <alignment horizontal="center" wrapText="1"/>
    </xf>
    <xf numFmtId="0" fontId="66" fillId="35" borderId="0" xfId="0" applyFont="1" applyFill="1" applyAlignment="1">
      <alignment/>
    </xf>
    <xf numFmtId="0" fontId="66" fillId="35" borderId="10" xfId="0" applyFont="1" applyFill="1" applyBorder="1" applyAlignment="1">
      <alignment horizontal="center" wrapText="1"/>
    </xf>
    <xf numFmtId="0" fontId="67" fillId="35" borderId="10" xfId="0" applyFont="1" applyFill="1" applyBorder="1" applyAlignment="1">
      <alignment horizontal="center" wrapText="1"/>
    </xf>
    <xf numFmtId="1" fontId="66" fillId="35" borderId="10" xfId="0" applyNumberFormat="1" applyFont="1" applyFill="1" applyBorder="1" applyAlignment="1">
      <alignment wrapText="1"/>
    </xf>
    <xf numFmtId="0" fontId="32" fillId="12" borderId="10" xfId="0" applyFont="1" applyFill="1" applyBorder="1" applyAlignment="1">
      <alignment wrapText="1"/>
    </xf>
    <xf numFmtId="1" fontId="66" fillId="12" borderId="10" xfId="0" applyNumberFormat="1" applyFont="1" applyFill="1" applyBorder="1" applyAlignment="1">
      <alignment wrapText="1"/>
    </xf>
    <xf numFmtId="0" fontId="66" fillId="3" borderId="10" xfId="0" applyFont="1" applyFill="1" applyBorder="1" applyAlignment="1">
      <alignment horizontal="center" wrapText="1"/>
    </xf>
    <xf numFmtId="0" fontId="67" fillId="3" borderId="10" xfId="0" applyFont="1" applyFill="1" applyBorder="1" applyAlignment="1">
      <alignment horizontal="center" wrapText="1"/>
    </xf>
    <xf numFmtId="1" fontId="66" fillId="3" borderId="10" xfId="0" applyNumberFormat="1" applyFont="1" applyFill="1" applyBorder="1" applyAlignment="1">
      <alignment horizontal="center" wrapText="1"/>
    </xf>
    <xf numFmtId="1" fontId="66" fillId="3" borderId="10" xfId="0" applyNumberFormat="1" applyFont="1" applyFill="1" applyBorder="1" applyAlignment="1">
      <alignment wrapText="1"/>
    </xf>
    <xf numFmtId="0" fontId="66" fillId="3" borderId="0" xfId="0" applyFont="1" applyFill="1" applyAlignment="1">
      <alignment/>
    </xf>
    <xf numFmtId="0" fontId="66" fillId="10" borderId="10" xfId="0" applyFont="1" applyFill="1" applyBorder="1" applyAlignment="1">
      <alignment horizontal="center" wrapText="1"/>
    </xf>
    <xf numFmtId="0" fontId="67" fillId="10" borderId="10" xfId="0" applyFont="1" applyFill="1" applyBorder="1" applyAlignment="1">
      <alignment horizontal="center" wrapText="1"/>
    </xf>
    <xf numFmtId="1" fontId="66" fillId="10" borderId="10" xfId="0" applyNumberFormat="1" applyFont="1" applyFill="1" applyBorder="1" applyAlignment="1">
      <alignment horizontal="center" wrapText="1"/>
    </xf>
    <xf numFmtId="1" fontId="66" fillId="10" borderId="10" xfId="0" applyNumberFormat="1" applyFont="1" applyFill="1" applyBorder="1" applyAlignment="1">
      <alignment wrapText="1"/>
    </xf>
    <xf numFmtId="0" fontId="66" fillId="10" borderId="0" xfId="0" applyFont="1" applyFill="1" applyAlignment="1">
      <alignment/>
    </xf>
    <xf numFmtId="0" fontId="66" fillId="34" borderId="10" xfId="0" applyFont="1" applyFill="1" applyBorder="1" applyAlignment="1">
      <alignment horizontal="center" wrapText="1"/>
    </xf>
    <xf numFmtId="1" fontId="66" fillId="34" borderId="10" xfId="0" applyNumberFormat="1" applyFont="1" applyFill="1" applyBorder="1" applyAlignment="1">
      <alignment horizontal="center" wrapText="1"/>
    </xf>
    <xf numFmtId="0" fontId="66" fillId="34" borderId="10" xfId="0" applyFont="1" applyFill="1" applyBorder="1" applyAlignment="1">
      <alignment horizontal="left" wrapText="1"/>
    </xf>
    <xf numFmtId="0" fontId="66" fillId="34" borderId="10" xfId="0" applyFont="1" applyFill="1" applyBorder="1" applyAlignment="1">
      <alignment horizontal="left"/>
    </xf>
    <xf numFmtId="0" fontId="67" fillId="34" borderId="0" xfId="0" applyFont="1" applyFill="1" applyBorder="1" applyAlignment="1">
      <alignment horizontal="center" wrapText="1"/>
    </xf>
    <xf numFmtId="0" fontId="66" fillId="34" borderId="0" xfId="0" applyFont="1" applyFill="1" applyBorder="1" applyAlignment="1">
      <alignment horizontal="center" wrapText="1"/>
    </xf>
    <xf numFmtId="0" fontId="67" fillId="34" borderId="0" xfId="0" applyFont="1" applyFill="1" applyBorder="1" applyAlignment="1">
      <alignment wrapText="1"/>
    </xf>
    <xf numFmtId="1" fontId="67" fillId="34" borderId="0" xfId="0" applyNumberFormat="1" applyFont="1" applyFill="1" applyBorder="1" applyAlignment="1">
      <alignment horizontal="center" wrapText="1"/>
    </xf>
    <xf numFmtId="1" fontId="66" fillId="34" borderId="0" xfId="0" applyNumberFormat="1" applyFont="1" applyFill="1" applyAlignment="1">
      <alignment/>
    </xf>
    <xf numFmtId="0" fontId="67" fillId="34" borderId="17" xfId="0" applyFont="1" applyFill="1" applyBorder="1" applyAlignment="1">
      <alignment wrapText="1"/>
    </xf>
    <xf numFmtId="0" fontId="66" fillId="34" borderId="0" xfId="0" applyFont="1" applyFill="1" applyBorder="1" applyAlignment="1">
      <alignment wrapText="1"/>
    </xf>
    <xf numFmtId="0" fontId="67" fillId="34" borderId="17" xfId="0" applyFont="1" applyFill="1" applyBorder="1" applyAlignment="1">
      <alignment/>
    </xf>
    <xf numFmtId="1" fontId="67" fillId="34" borderId="21" xfId="0" applyNumberFormat="1" applyFont="1" applyFill="1" applyBorder="1" applyAlignment="1">
      <alignment/>
    </xf>
    <xf numFmtId="1" fontId="67" fillId="34" borderId="22" xfId="0" applyNumberFormat="1" applyFont="1" applyFill="1" applyBorder="1" applyAlignment="1">
      <alignment/>
    </xf>
    <xf numFmtId="1" fontId="67" fillId="34" borderId="23" xfId="0" applyNumberFormat="1" applyFont="1" applyFill="1" applyBorder="1" applyAlignment="1">
      <alignment/>
    </xf>
    <xf numFmtId="1" fontId="67" fillId="34" borderId="0" xfId="0" applyNumberFormat="1" applyFont="1" applyFill="1" applyBorder="1" applyAlignment="1">
      <alignment/>
    </xf>
    <xf numFmtId="0" fontId="67" fillId="34" borderId="0" xfId="0" applyFont="1" applyFill="1" applyBorder="1" applyAlignment="1">
      <alignment/>
    </xf>
    <xf numFmtId="1" fontId="67" fillId="34" borderId="11" xfId="0" applyNumberFormat="1" applyFont="1" applyFill="1" applyBorder="1" applyAlignment="1">
      <alignment/>
    </xf>
    <xf numFmtId="1" fontId="67" fillId="34" borderId="12" xfId="0" applyNumberFormat="1" applyFont="1" applyFill="1" applyBorder="1" applyAlignment="1">
      <alignment/>
    </xf>
    <xf numFmtId="1" fontId="67" fillId="34" borderId="13" xfId="0" applyNumberFormat="1" applyFont="1" applyFill="1" applyBorder="1" applyAlignment="1">
      <alignment/>
    </xf>
    <xf numFmtId="1" fontId="67" fillId="34" borderId="0" xfId="0" applyNumberFormat="1" applyFont="1" applyFill="1" applyBorder="1" applyAlignment="1">
      <alignment horizontal="left" wrapText="1"/>
    </xf>
    <xf numFmtId="0" fontId="67" fillId="34" borderId="0" xfId="0" applyFont="1" applyFill="1" applyBorder="1" applyAlignment="1">
      <alignment horizontal="left" wrapText="1"/>
    </xf>
    <xf numFmtId="0" fontId="66" fillId="34" borderId="17" xfId="0" applyFont="1" applyFill="1" applyBorder="1" applyAlignment="1">
      <alignment wrapText="1"/>
    </xf>
    <xf numFmtId="0" fontId="66" fillId="34" borderId="25" xfId="0" applyFont="1" applyFill="1" applyBorder="1" applyAlignment="1">
      <alignment wrapText="1"/>
    </xf>
    <xf numFmtId="1" fontId="67" fillId="34" borderId="0" xfId="0" applyNumberFormat="1" applyFont="1" applyFill="1" applyBorder="1" applyAlignment="1">
      <alignment horizontal="left"/>
    </xf>
    <xf numFmtId="1" fontId="66" fillId="34" borderId="0" xfId="0" applyNumberFormat="1" applyFont="1" applyFill="1" applyBorder="1" applyAlignment="1">
      <alignment/>
    </xf>
    <xf numFmtId="1" fontId="67" fillId="34" borderId="0" xfId="0" applyNumberFormat="1" applyFont="1" applyFill="1" applyBorder="1" applyAlignment="1">
      <alignment horizontal="center"/>
    </xf>
    <xf numFmtId="1" fontId="66" fillId="34" borderId="0" xfId="0" applyNumberFormat="1" applyFont="1" applyFill="1" applyBorder="1" applyAlignment="1">
      <alignment horizontal="center"/>
    </xf>
    <xf numFmtId="1" fontId="66" fillId="34" borderId="0" xfId="0" applyNumberFormat="1" applyFont="1" applyFill="1" applyBorder="1" applyAlignment="1">
      <alignment horizontal="left"/>
    </xf>
    <xf numFmtId="0" fontId="32" fillId="34" borderId="26" xfId="0" applyFont="1" applyFill="1" applyBorder="1" applyAlignment="1">
      <alignment horizontal="center" wrapText="1"/>
    </xf>
    <xf numFmtId="0" fontId="30" fillId="34" borderId="0" xfId="0" applyFont="1" applyFill="1" applyBorder="1" applyAlignment="1">
      <alignment horizontal="center" textRotation="255" wrapText="1"/>
    </xf>
    <xf numFmtId="0" fontId="30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left" wrapText="1"/>
    </xf>
    <xf numFmtId="0" fontId="4" fillId="12" borderId="10" xfId="0" applyFont="1" applyFill="1" applyBorder="1" applyAlignment="1">
      <alignment wrapText="1"/>
    </xf>
    <xf numFmtId="1" fontId="5" fillId="35" borderId="10" xfId="0" applyNumberFormat="1" applyFont="1" applyFill="1" applyBorder="1" applyAlignment="1">
      <alignment horizontal="center" wrapText="1"/>
    </xf>
    <xf numFmtId="1" fontId="65" fillId="35" borderId="10" xfId="0" applyNumberFormat="1" applyFont="1" applyFill="1" applyBorder="1" applyAlignment="1">
      <alignment horizontal="center" wrapText="1"/>
    </xf>
    <xf numFmtId="0" fontId="32" fillId="3" borderId="10" xfId="0" applyFont="1" applyFill="1" applyBorder="1" applyAlignment="1">
      <alignment horizontal="left" wrapText="1"/>
    </xf>
    <xf numFmtId="0" fontId="32" fillId="36" borderId="10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wrapText="1"/>
    </xf>
    <xf numFmtId="1" fontId="30" fillId="0" borderId="0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25" xfId="0" applyFont="1" applyBorder="1" applyAlignment="1">
      <alignment wrapText="1"/>
    </xf>
    <xf numFmtId="1" fontId="30" fillId="0" borderId="25" xfId="0" applyNumberFormat="1" applyFont="1" applyFill="1" applyBorder="1" applyAlignment="1">
      <alignment horizontal="center" wrapText="1"/>
    </xf>
    <xf numFmtId="1" fontId="32" fillId="0" borderId="25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1" fontId="5" fillId="40" borderId="10" xfId="0" applyNumberFormat="1" applyFont="1" applyFill="1" applyBorder="1" applyAlignment="1">
      <alignment wrapText="1"/>
    </xf>
    <xf numFmtId="1" fontId="5" fillId="40" borderId="10" xfId="0" applyNumberFormat="1" applyFont="1" applyFill="1" applyBorder="1" applyAlignment="1">
      <alignment horizontal="center" wrapText="1"/>
    </xf>
    <xf numFmtId="1" fontId="5" fillId="40" borderId="10" xfId="0" applyNumberFormat="1" applyFont="1" applyFill="1" applyBorder="1" applyAlignment="1">
      <alignment horizontal="center" vertical="center" wrapText="1"/>
    </xf>
    <xf numFmtId="1" fontId="5" fillId="40" borderId="0" xfId="0" applyNumberFormat="1" applyFont="1" applyFill="1" applyBorder="1" applyAlignment="1">
      <alignment horizontal="center" vertical="center" wrapText="1"/>
    </xf>
    <xf numFmtId="1" fontId="31" fillId="9" borderId="10" xfId="0" applyNumberFormat="1" applyFont="1" applyFill="1" applyBorder="1" applyAlignment="1">
      <alignment wrapText="1"/>
    </xf>
    <xf numFmtId="1" fontId="31" fillId="10" borderId="10" xfId="0" applyNumberFormat="1" applyFont="1" applyFill="1" applyBorder="1" applyAlignment="1">
      <alignment wrapText="1"/>
    </xf>
    <xf numFmtId="1" fontId="31" fillId="8" borderId="10" xfId="0" applyNumberFormat="1" applyFont="1" applyFill="1" applyBorder="1" applyAlignment="1">
      <alignment wrapText="1"/>
    </xf>
    <xf numFmtId="1" fontId="31" fillId="35" borderId="10" xfId="0" applyNumberFormat="1" applyFont="1" applyFill="1" applyBorder="1" applyAlignment="1">
      <alignment wrapText="1"/>
    </xf>
    <xf numFmtId="1" fontId="31" fillId="34" borderId="10" xfId="0" applyNumberFormat="1" applyFont="1" applyFill="1" applyBorder="1" applyAlignment="1">
      <alignment vertical="center" wrapText="1"/>
    </xf>
    <xf numFmtId="0" fontId="30" fillId="34" borderId="10" xfId="0" applyFont="1" applyFill="1" applyBorder="1" applyAlignment="1">
      <alignment wrapText="1"/>
    </xf>
    <xf numFmtId="1" fontId="30" fillId="34" borderId="0" xfId="0" applyNumberFormat="1" applyFont="1" applyFill="1" applyBorder="1" applyAlignment="1">
      <alignment horizontal="center" wrapText="1"/>
    </xf>
    <xf numFmtId="1" fontId="30" fillId="34" borderId="25" xfId="0" applyNumberFormat="1" applyFont="1" applyFill="1" applyBorder="1" applyAlignment="1">
      <alignment horizontal="center" wrapText="1"/>
    </xf>
    <xf numFmtId="1" fontId="32" fillId="34" borderId="25" xfId="0" applyNumberFormat="1" applyFont="1" applyFill="1" applyBorder="1" applyAlignment="1">
      <alignment horizontal="center" wrapText="1"/>
    </xf>
    <xf numFmtId="0" fontId="4" fillId="34" borderId="17" xfId="0" applyFont="1" applyFill="1" applyBorder="1" applyAlignment="1">
      <alignment wrapText="1"/>
    </xf>
    <xf numFmtId="0" fontId="4" fillId="34" borderId="25" xfId="0" applyFont="1" applyFill="1" applyBorder="1" applyAlignment="1">
      <alignment wrapText="1"/>
    </xf>
    <xf numFmtId="0" fontId="32" fillId="34" borderId="17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/>
    </xf>
    <xf numFmtId="0" fontId="5" fillId="34" borderId="27" xfId="0" applyFont="1" applyFill="1" applyBorder="1" applyAlignment="1">
      <alignment horizontal="center" vertical="center" wrapText="1"/>
    </xf>
    <xf numFmtId="1" fontId="4" fillId="34" borderId="28" xfId="0" applyNumberFormat="1" applyFont="1" applyFill="1" applyBorder="1" applyAlignment="1">
      <alignment vertical="center" wrapText="1"/>
    </xf>
    <xf numFmtId="1" fontId="5" fillId="34" borderId="27" xfId="0" applyNumberFormat="1" applyFont="1" applyFill="1" applyBorder="1" applyAlignment="1">
      <alignment horizontal="center" vertical="center" wrapText="1"/>
    </xf>
    <xf numFmtId="1" fontId="24" fillId="34" borderId="29" xfId="0" applyNumberFormat="1" applyFont="1" applyFill="1" applyBorder="1" applyAlignment="1">
      <alignment wrapText="1"/>
    </xf>
    <xf numFmtId="1" fontId="31" fillId="0" borderId="10" xfId="0" applyNumberFormat="1" applyFont="1" applyBorder="1" applyAlignment="1">
      <alignment horizontal="center" wrapText="1"/>
    </xf>
    <xf numFmtId="1" fontId="31" fillId="33" borderId="10" xfId="0" applyNumberFormat="1" applyFont="1" applyFill="1" applyBorder="1" applyAlignment="1">
      <alignment horizontal="center" wrapText="1"/>
    </xf>
    <xf numFmtId="1" fontId="32" fillId="33" borderId="10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 wrapText="1"/>
    </xf>
    <xf numFmtId="0" fontId="32" fillId="34" borderId="11" xfId="0" applyFont="1" applyFill="1" applyBorder="1" applyAlignment="1">
      <alignment/>
    </xf>
    <xf numFmtId="0" fontId="32" fillId="34" borderId="12" xfId="0" applyFont="1" applyFill="1" applyBorder="1" applyAlignment="1">
      <alignment/>
    </xf>
    <xf numFmtId="0" fontId="32" fillId="34" borderId="13" xfId="0" applyFont="1" applyFill="1" applyBorder="1" applyAlignment="1">
      <alignment/>
    </xf>
    <xf numFmtId="1" fontId="32" fillId="0" borderId="10" xfId="0" applyNumberFormat="1" applyFont="1" applyBorder="1" applyAlignment="1">
      <alignment wrapText="1"/>
    </xf>
    <xf numFmtId="1" fontId="31" fillId="34" borderId="14" xfId="0" applyNumberFormat="1" applyFont="1" applyFill="1" applyBorder="1" applyAlignment="1">
      <alignment wrapText="1"/>
    </xf>
    <xf numFmtId="1" fontId="34" fillId="9" borderId="10" xfId="0" applyNumberFormat="1" applyFont="1" applyFill="1" applyBorder="1" applyAlignment="1">
      <alignment horizontal="center" wrapText="1"/>
    </xf>
    <xf numFmtId="1" fontId="34" fillId="0" borderId="10" xfId="0" applyNumberFormat="1" applyFont="1" applyBorder="1" applyAlignment="1">
      <alignment wrapText="1"/>
    </xf>
    <xf numFmtId="1" fontId="34" fillId="10" borderId="10" xfId="0" applyNumberFormat="1" applyFont="1" applyFill="1" applyBorder="1" applyAlignment="1">
      <alignment horizontal="center" wrapText="1"/>
    </xf>
    <xf numFmtId="1" fontId="34" fillId="8" borderId="10" xfId="0" applyNumberFormat="1" applyFont="1" applyFill="1" applyBorder="1" applyAlignment="1">
      <alignment horizontal="center" wrapText="1"/>
    </xf>
    <xf numFmtId="1" fontId="34" fillId="35" borderId="10" xfId="0" applyNumberFormat="1" applyFont="1" applyFill="1" applyBorder="1" applyAlignment="1">
      <alignment horizontal="center" wrapText="1"/>
    </xf>
    <xf numFmtId="1" fontId="34" fillId="35" borderId="10" xfId="0" applyNumberFormat="1" applyFont="1" applyFill="1" applyBorder="1" applyAlignment="1">
      <alignment wrapText="1"/>
    </xf>
    <xf numFmtId="1" fontId="34" fillId="34" borderId="10" xfId="0" applyNumberFormat="1" applyFont="1" applyFill="1" applyBorder="1" applyAlignment="1">
      <alignment horizontal="center" wrapText="1"/>
    </xf>
    <xf numFmtId="1" fontId="68" fillId="34" borderId="10" xfId="0" applyNumberFormat="1" applyFont="1" applyFill="1" applyBorder="1" applyAlignment="1">
      <alignment horizontal="center" wrapText="1"/>
    </xf>
    <xf numFmtId="1" fontId="36" fillId="0" borderId="10" xfId="0" applyNumberFormat="1" applyFont="1" applyBorder="1" applyAlignment="1">
      <alignment wrapText="1"/>
    </xf>
    <xf numFmtId="1" fontId="34" fillId="0" borderId="10" xfId="0" applyNumberFormat="1" applyFont="1" applyBorder="1" applyAlignment="1">
      <alignment horizontal="center" wrapText="1"/>
    </xf>
    <xf numFmtId="1" fontId="37" fillId="33" borderId="11" xfId="0" applyNumberFormat="1" applyFont="1" applyFill="1" applyBorder="1" applyAlignment="1">
      <alignment horizontal="center" wrapText="1"/>
    </xf>
    <xf numFmtId="1" fontId="36" fillId="0" borderId="0" xfId="0" applyNumberFormat="1" applyFont="1" applyAlignment="1">
      <alignment wrapText="1"/>
    </xf>
    <xf numFmtId="1" fontId="37" fillId="33" borderId="12" xfId="0" applyNumberFormat="1" applyFont="1" applyFill="1" applyBorder="1" applyAlignment="1">
      <alignment horizontal="center" wrapText="1"/>
    </xf>
    <xf numFmtId="1" fontId="37" fillId="33" borderId="10" xfId="0" applyNumberFormat="1" applyFont="1" applyFill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1" fontId="34" fillId="34" borderId="14" xfId="0" applyNumberFormat="1" applyFont="1" applyFill="1" applyBorder="1" applyAlignment="1">
      <alignment horizontal="center" wrapText="1"/>
    </xf>
    <xf numFmtId="1" fontId="36" fillId="0" borderId="29" xfId="0" applyNumberFormat="1" applyFont="1" applyBorder="1" applyAlignment="1">
      <alignment vertical="center" wrapText="1"/>
    </xf>
    <xf numFmtId="1" fontId="36" fillId="0" borderId="16" xfId="0" applyNumberFormat="1" applyFont="1" applyBorder="1" applyAlignment="1">
      <alignment vertical="center" wrapText="1"/>
    </xf>
    <xf numFmtId="1" fontId="36" fillId="0" borderId="14" xfId="0" applyNumberFormat="1" applyFont="1" applyBorder="1" applyAlignment="1">
      <alignment vertical="center" wrapText="1"/>
    </xf>
    <xf numFmtId="1" fontId="31" fillId="34" borderId="29" xfId="0" applyNumberFormat="1" applyFont="1" applyFill="1" applyBorder="1" applyAlignment="1">
      <alignment horizontal="center" wrapText="1"/>
    </xf>
    <xf numFmtId="1" fontId="31" fillId="34" borderId="13" xfId="0" applyNumberFormat="1" applyFont="1" applyFill="1" applyBorder="1" applyAlignment="1">
      <alignment wrapText="1"/>
    </xf>
    <xf numFmtId="1" fontId="31" fillId="34" borderId="11" xfId="0" applyNumberFormat="1" applyFont="1" applyFill="1" applyBorder="1" applyAlignment="1">
      <alignment horizontal="center" wrapText="1"/>
    </xf>
    <xf numFmtId="1" fontId="31" fillId="34" borderId="12" xfId="0" applyNumberFormat="1" applyFont="1" applyFill="1" applyBorder="1" applyAlignment="1">
      <alignment horizontal="center" wrapText="1"/>
    </xf>
    <xf numFmtId="1" fontId="34" fillId="34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1" fontId="5" fillId="40" borderId="11" xfId="0" applyNumberFormat="1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vertical="center" wrapText="1"/>
    </xf>
    <xf numFmtId="1" fontId="31" fillId="34" borderId="0" xfId="0" applyNumberFormat="1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5" fillId="40" borderId="11" xfId="0" applyNumberFormat="1" applyFont="1" applyFill="1" applyBorder="1" applyAlignment="1">
      <alignment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Alignment="1">
      <alignment/>
    </xf>
    <xf numFmtId="2" fontId="66" fillId="35" borderId="0" xfId="0" applyNumberFormat="1" applyFont="1" applyFill="1" applyAlignment="1">
      <alignment/>
    </xf>
    <xf numFmtId="0" fontId="32" fillId="41" borderId="10" xfId="52" applyFont="1" applyFill="1" applyBorder="1" applyAlignment="1">
      <alignment wrapText="1"/>
      <protection/>
    </xf>
    <xf numFmtId="1" fontId="69" fillId="0" borderId="0" xfId="0" applyNumberFormat="1" applyFont="1" applyAlignment="1">
      <alignment wrapText="1"/>
    </xf>
    <xf numFmtId="1" fontId="69" fillId="35" borderId="0" xfId="0" applyNumberFormat="1" applyFont="1" applyFill="1" applyAlignment="1">
      <alignment wrapText="1"/>
    </xf>
    <xf numFmtId="1" fontId="65" fillId="12" borderId="10" xfId="0" applyNumberFormat="1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center" wrapText="1"/>
    </xf>
    <xf numFmtId="0" fontId="67" fillId="34" borderId="10" xfId="0" applyFont="1" applyFill="1" applyBorder="1" applyAlignment="1">
      <alignment horizontal="center" wrapText="1"/>
    </xf>
    <xf numFmtId="1" fontId="66" fillId="8" borderId="10" xfId="0" applyNumberFormat="1" applyFont="1" applyFill="1" applyBorder="1" applyAlignment="1">
      <alignment horizontal="center" wrapText="1"/>
    </xf>
    <xf numFmtId="1" fontId="4" fillId="42" borderId="10" xfId="0" applyNumberFormat="1" applyFont="1" applyFill="1" applyBorder="1" applyAlignment="1">
      <alignment horizontal="center" wrapText="1"/>
    </xf>
    <xf numFmtId="1" fontId="4" fillId="42" borderId="10" xfId="0" applyNumberFormat="1" applyFont="1" applyFill="1" applyBorder="1" applyAlignment="1">
      <alignment horizontal="center" wrapText="1"/>
    </xf>
    <xf numFmtId="1" fontId="4" fillId="42" borderId="10" xfId="0" applyNumberFormat="1" applyFont="1" applyFill="1" applyBorder="1" applyAlignment="1">
      <alignment horizontal="center" wrapText="1"/>
    </xf>
    <xf numFmtId="1" fontId="5" fillId="42" borderId="10" xfId="0" applyNumberFormat="1" applyFont="1" applyFill="1" applyBorder="1" applyAlignment="1">
      <alignment horizontal="center" wrapText="1"/>
    </xf>
    <xf numFmtId="1" fontId="66" fillId="42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14" fontId="67" fillId="34" borderId="0" xfId="0" applyNumberFormat="1" applyFont="1" applyFill="1" applyBorder="1" applyAlignment="1">
      <alignment horizontal="right"/>
    </xf>
    <xf numFmtId="1" fontId="4" fillId="42" borderId="10" xfId="0" applyNumberFormat="1" applyFont="1" applyFill="1" applyBorder="1" applyAlignment="1">
      <alignment horizontal="center" wrapText="1"/>
    </xf>
    <xf numFmtId="1" fontId="4" fillId="42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" fontId="5" fillId="12" borderId="10" xfId="0" applyNumberFormat="1" applyFont="1" applyFill="1" applyBorder="1" applyAlignment="1">
      <alignment horizontal="center" wrapText="1"/>
    </xf>
    <xf numFmtId="1" fontId="32" fillId="34" borderId="10" xfId="0" applyNumberFormat="1" applyFont="1" applyFill="1" applyBorder="1" applyAlignment="1">
      <alignment horizontal="center" wrapText="1"/>
    </xf>
    <xf numFmtId="0" fontId="4" fillId="12" borderId="13" xfId="0" applyFont="1" applyFill="1" applyBorder="1" applyAlignment="1">
      <alignment horizontal="center" wrapText="1"/>
    </xf>
    <xf numFmtId="0" fontId="4" fillId="12" borderId="10" xfId="0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" fontId="30" fillId="34" borderId="10" xfId="0" applyNumberFormat="1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center" wrapText="1"/>
    </xf>
    <xf numFmtId="0" fontId="30" fillId="3" borderId="10" xfId="0" applyFont="1" applyFill="1" applyBorder="1" applyAlignment="1">
      <alignment horizontal="center" wrapText="1"/>
    </xf>
    <xf numFmtId="0" fontId="32" fillId="3" borderId="10" xfId="0" applyFont="1" applyFill="1" applyBorder="1" applyAlignment="1">
      <alignment horizontal="center" wrapText="1"/>
    </xf>
    <xf numFmtId="0" fontId="32" fillId="12" borderId="10" xfId="0" applyFont="1" applyFill="1" applyBorder="1" applyAlignment="1">
      <alignment horizontal="center" wrapText="1"/>
    </xf>
    <xf numFmtId="1" fontId="65" fillId="12" borderId="10" xfId="0" applyNumberFormat="1" applyFont="1" applyFill="1" applyBorder="1" applyAlignment="1">
      <alignment horizontal="center" wrapText="1"/>
    </xf>
    <xf numFmtId="1" fontId="65" fillId="12" borderId="10" xfId="0" applyNumberFormat="1" applyFont="1" applyFill="1" applyBorder="1" applyAlignment="1">
      <alignment/>
    </xf>
    <xf numFmtId="1" fontId="5" fillId="42" borderId="10" xfId="0" applyNumberFormat="1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center" textRotation="90" wrapText="1"/>
    </xf>
    <xf numFmtId="0" fontId="32" fillId="34" borderId="29" xfId="0" applyFont="1" applyFill="1" applyBorder="1" applyAlignment="1">
      <alignment horizontal="center" wrapText="1"/>
    </xf>
    <xf numFmtId="0" fontId="32" fillId="34" borderId="16" xfId="0" applyFont="1" applyFill="1" applyBorder="1" applyAlignment="1">
      <alignment horizontal="center" wrapText="1"/>
    </xf>
    <xf numFmtId="0" fontId="32" fillId="34" borderId="14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/>
    </xf>
    <xf numFmtId="0" fontId="32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left"/>
    </xf>
    <xf numFmtId="0" fontId="32" fillId="34" borderId="10" xfId="0" applyFont="1" applyFill="1" applyBorder="1" applyAlignment="1">
      <alignment/>
    </xf>
    <xf numFmtId="0" fontId="32" fillId="34" borderId="29" xfId="0" applyFont="1" applyFill="1" applyBorder="1" applyAlignment="1">
      <alignment wrapText="1"/>
    </xf>
    <xf numFmtId="0" fontId="30" fillId="34" borderId="10" xfId="0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32" fillId="34" borderId="30" xfId="0" applyFont="1" applyFill="1" applyBorder="1" applyAlignment="1">
      <alignment horizontal="left"/>
    </xf>
    <xf numFmtId="0" fontId="32" fillId="3" borderId="10" xfId="52" applyFont="1" applyFill="1" applyBorder="1" applyAlignment="1">
      <alignment horizontal="left" wrapText="1"/>
      <protection/>
    </xf>
    <xf numFmtId="0" fontId="32" fillId="34" borderId="31" xfId="0" applyFont="1" applyFill="1" applyBorder="1" applyAlignment="1">
      <alignment horizontal="center" wrapText="1"/>
    </xf>
    <xf numFmtId="0" fontId="32" fillId="34" borderId="32" xfId="0" applyFont="1" applyFill="1" applyBorder="1" applyAlignment="1">
      <alignment horizontal="center" wrapText="1"/>
    </xf>
    <xf numFmtId="0" fontId="32" fillId="34" borderId="26" xfId="0" applyFont="1" applyFill="1" applyBorder="1" applyAlignment="1">
      <alignment horizontal="center" wrapText="1"/>
    </xf>
    <xf numFmtId="0" fontId="34" fillId="34" borderId="22" xfId="0" applyFont="1" applyFill="1" applyBorder="1" applyAlignment="1">
      <alignment horizontal="center"/>
    </xf>
    <xf numFmtId="0" fontId="30" fillId="10" borderId="10" xfId="0" applyFont="1" applyFill="1" applyBorder="1" applyAlignment="1">
      <alignment horizontal="center" wrapText="1"/>
    </xf>
    <xf numFmtId="0" fontId="32" fillId="10" borderId="10" xfId="52" applyFont="1" applyFill="1" applyBorder="1" applyAlignment="1">
      <alignment horizontal="left" wrapText="1"/>
      <protection/>
    </xf>
    <xf numFmtId="0" fontId="32" fillId="10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67" fillId="34" borderId="10" xfId="0" applyFont="1" applyFill="1" applyBorder="1" applyAlignment="1">
      <alignment horizontal="center" wrapText="1"/>
    </xf>
    <xf numFmtId="0" fontId="66" fillId="34" borderId="10" xfId="0" applyFont="1" applyFill="1" applyBorder="1" applyAlignment="1">
      <alignment horizontal="center" wrapText="1"/>
    </xf>
    <xf numFmtId="0" fontId="67" fillId="35" borderId="10" xfId="0" applyFont="1" applyFill="1" applyBorder="1" applyAlignment="1">
      <alignment horizontal="center" wrapText="1"/>
    </xf>
    <xf numFmtId="0" fontId="66" fillId="35" borderId="10" xfId="0" applyFont="1" applyFill="1" applyBorder="1" applyAlignment="1">
      <alignment horizontal="center" wrapText="1"/>
    </xf>
    <xf numFmtId="0" fontId="67" fillId="34" borderId="10" xfId="0" applyFont="1" applyFill="1" applyBorder="1" applyAlignment="1">
      <alignment horizontal="left" wrapText="1"/>
    </xf>
    <xf numFmtId="1" fontId="67" fillId="34" borderId="10" xfId="0" applyNumberFormat="1" applyFont="1" applyFill="1" applyBorder="1" applyAlignment="1">
      <alignment horizontal="center" wrapText="1"/>
    </xf>
    <xf numFmtId="0" fontId="32" fillId="35" borderId="10" xfId="0" applyFont="1" applyFill="1" applyBorder="1" applyAlignment="1">
      <alignment horizontal="left" wrapText="1"/>
    </xf>
    <xf numFmtId="1" fontId="66" fillId="34" borderId="10" xfId="0" applyNumberFormat="1" applyFont="1" applyFill="1" applyBorder="1" applyAlignment="1">
      <alignment horizontal="center" wrapText="1"/>
    </xf>
    <xf numFmtId="0" fontId="66" fillId="34" borderId="10" xfId="0" applyFont="1" applyFill="1" applyBorder="1" applyAlignment="1">
      <alignment horizontal="center"/>
    </xf>
    <xf numFmtId="0" fontId="67" fillId="34" borderId="29" xfId="0" applyFont="1" applyFill="1" applyBorder="1" applyAlignment="1">
      <alignment wrapText="1"/>
    </xf>
    <xf numFmtId="0" fontId="67" fillId="34" borderId="32" xfId="0" applyFont="1" applyFill="1" applyBorder="1" applyAlignment="1">
      <alignment horizontal="left" wrapText="1"/>
    </xf>
    <xf numFmtId="0" fontId="66" fillId="34" borderId="15" xfId="0" applyFont="1" applyFill="1" applyBorder="1" applyAlignment="1">
      <alignment horizontal="left" wrapText="1"/>
    </xf>
    <xf numFmtId="0" fontId="66" fillId="35" borderId="10" xfId="0" applyFont="1" applyFill="1" applyBorder="1" applyAlignment="1">
      <alignment/>
    </xf>
    <xf numFmtId="0" fontId="66" fillId="34" borderId="10" xfId="0" applyFont="1" applyFill="1" applyBorder="1" applyAlignment="1">
      <alignment horizontal="left"/>
    </xf>
    <xf numFmtId="0" fontId="67" fillId="34" borderId="10" xfId="0" applyFont="1" applyFill="1" applyBorder="1" applyAlignment="1">
      <alignment horizontal="left"/>
    </xf>
    <xf numFmtId="0" fontId="67" fillId="34" borderId="14" xfId="0" applyFont="1" applyFill="1" applyBorder="1" applyAlignment="1">
      <alignment/>
    </xf>
    <xf numFmtId="0" fontId="67" fillId="34" borderId="10" xfId="0" applyFont="1" applyFill="1" applyBorder="1" applyAlignment="1">
      <alignment horizontal="center"/>
    </xf>
    <xf numFmtId="0" fontId="67" fillId="34" borderId="18" xfId="0" applyFont="1" applyFill="1" applyBorder="1" applyAlignment="1">
      <alignment horizontal="left"/>
    </xf>
    <xf numFmtId="0" fontId="67" fillId="34" borderId="16" xfId="0" applyFont="1" applyFill="1" applyBorder="1" applyAlignment="1">
      <alignment horizontal="left"/>
    </xf>
    <xf numFmtId="0" fontId="67" fillId="34" borderId="10" xfId="0" applyFont="1" applyFill="1" applyBorder="1" applyAlignment="1">
      <alignment horizontal="center" textRotation="90" wrapText="1"/>
    </xf>
    <xf numFmtId="0" fontId="66" fillId="34" borderId="10" xfId="0" applyFont="1" applyFill="1" applyBorder="1" applyAlignment="1">
      <alignment horizontal="center" textRotation="90" wrapText="1"/>
    </xf>
    <xf numFmtId="1" fontId="66" fillId="35" borderId="10" xfId="0" applyNumberFormat="1" applyFont="1" applyFill="1" applyBorder="1" applyAlignment="1">
      <alignment wrapText="1"/>
    </xf>
    <xf numFmtId="0" fontId="67" fillId="34" borderId="22" xfId="0" applyFont="1" applyFill="1" applyBorder="1" applyAlignment="1">
      <alignment horizontal="center"/>
    </xf>
    <xf numFmtId="0" fontId="67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12" fontId="4" fillId="35" borderId="10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2" fillId="0" borderId="18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0" xfId="0" applyFont="1" applyBorder="1" applyAlignment="1">
      <alignment horizontal="center" wrapText="1"/>
    </xf>
    <xf numFmtId="0" fontId="32" fillId="0" borderId="32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2" fillId="0" borderId="10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/>
    </xf>
    <xf numFmtId="0" fontId="32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0" fontId="32" fillId="36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2" fillId="34" borderId="22" xfId="0" applyFont="1" applyFill="1" applyBorder="1" applyAlignment="1">
      <alignment horizontal="center"/>
    </xf>
    <xf numFmtId="0" fontId="32" fillId="0" borderId="29" xfId="0" applyFont="1" applyFill="1" applyBorder="1" applyAlignment="1">
      <alignment wrapText="1"/>
    </xf>
    <xf numFmtId="0" fontId="32" fillId="0" borderId="10" xfId="0" applyFont="1" applyFill="1" applyBorder="1" applyAlignment="1">
      <alignment/>
    </xf>
    <xf numFmtId="1" fontId="34" fillId="10" borderId="10" xfId="0" applyNumberFormat="1" applyFont="1" applyFill="1" applyBorder="1" applyAlignment="1">
      <alignment horizontal="center" wrapText="1"/>
    </xf>
    <xf numFmtId="1" fontId="24" fillId="34" borderId="11" xfId="0" applyNumberFormat="1" applyFont="1" applyFill="1" applyBorder="1" applyAlignment="1">
      <alignment horizontal="center" wrapText="1"/>
    </xf>
    <xf numFmtId="1" fontId="24" fillId="34" borderId="12" xfId="0" applyNumberFormat="1" applyFont="1" applyFill="1" applyBorder="1" applyAlignment="1">
      <alignment horizontal="center" wrapText="1"/>
    </xf>
    <xf numFmtId="1" fontId="24" fillId="34" borderId="10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17" fillId="33" borderId="16" xfId="0" applyNumberFormat="1" applyFont="1" applyFill="1" applyBorder="1" applyAlignment="1">
      <alignment horizontal="center" wrapText="1"/>
    </xf>
    <xf numFmtId="1" fontId="4" fillId="0" borderId="29" xfId="0" applyNumberFormat="1" applyFont="1" applyBorder="1" applyAlignment="1">
      <alignment horizontal="center" wrapText="1"/>
    </xf>
    <xf numFmtId="1" fontId="17" fillId="33" borderId="29" xfId="0" applyNumberFormat="1" applyFont="1" applyFill="1" applyBorder="1" applyAlignment="1">
      <alignment horizontal="center" wrapText="1"/>
    </xf>
    <xf numFmtId="0" fontId="70" fillId="0" borderId="10" xfId="51" applyFont="1" applyBorder="1" applyAlignment="1">
      <alignment horizontal="center" vertical="center" textRotation="90" wrapText="1"/>
      <protection/>
    </xf>
    <xf numFmtId="0" fontId="71" fillId="0" borderId="10" xfId="51" applyFont="1" applyBorder="1" applyAlignment="1">
      <alignment horizontal="center" vertical="center" textRotation="90" wrapText="1"/>
      <protection/>
    </xf>
    <xf numFmtId="0" fontId="59" fillId="0" borderId="10" xfId="51" applyFont="1" applyBorder="1" applyAlignment="1">
      <alignment horizontal="center" vertical="center" wrapText="1"/>
      <protection/>
    </xf>
    <xf numFmtId="0" fontId="63" fillId="0" borderId="10" xfId="51" applyFont="1" applyBorder="1" applyAlignment="1">
      <alignment horizontal="center" vertical="center" wrapText="1"/>
      <protection/>
    </xf>
    <xf numFmtId="0" fontId="59" fillId="0" borderId="29" xfId="51" applyFont="1" applyBorder="1" applyAlignment="1">
      <alignment horizontal="center" vertical="center" wrapText="1"/>
      <protection/>
    </xf>
    <xf numFmtId="0" fontId="59" fillId="0" borderId="16" xfId="51" applyFont="1" applyBorder="1" applyAlignment="1">
      <alignment horizontal="center" vertical="center" wrapText="1"/>
      <protection/>
    </xf>
    <xf numFmtId="0" fontId="59" fillId="0" borderId="14" xfId="51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7"/>
  <sheetViews>
    <sheetView tabSelected="1" view="pageBreakPreview" zoomScaleNormal="110" zoomScaleSheetLayoutView="100" zoomScalePageLayoutView="0" workbookViewId="0" topLeftCell="A1">
      <selection activeCell="AI20" sqref="AI20"/>
    </sheetView>
  </sheetViews>
  <sheetFormatPr defaultColWidth="9.00390625" defaultRowHeight="12.75"/>
  <cols>
    <col min="1" max="1" width="3.125" style="36" customWidth="1"/>
    <col min="2" max="2" width="30.75390625" style="36" customWidth="1"/>
    <col min="3" max="3" width="4.125" style="36" customWidth="1"/>
    <col min="4" max="7" width="3.875" style="36" customWidth="1"/>
    <col min="8" max="8" width="3.375" style="36" customWidth="1"/>
    <col min="9" max="9" width="4.125" style="36" customWidth="1"/>
    <col min="10" max="10" width="3.625" style="36" customWidth="1"/>
    <col min="11" max="11" width="4.125" style="36" customWidth="1"/>
    <col min="12" max="12" width="8.125" style="36" customWidth="1"/>
    <col min="13" max="13" width="5.75390625" style="36" customWidth="1"/>
    <col min="14" max="14" width="6.125" style="262" customWidth="1"/>
    <col min="15" max="15" width="5.875" style="36" customWidth="1"/>
    <col min="16" max="16" width="6.00390625" style="36" customWidth="1"/>
    <col min="17" max="22" width="4.375" style="107" customWidth="1"/>
    <col min="23" max="28" width="3.875" style="107" customWidth="1"/>
    <col min="29" max="30" width="3.75390625" style="107" customWidth="1"/>
    <col min="31" max="31" width="4.00390625" style="107" customWidth="1"/>
    <col min="32" max="32" width="3.875" style="107" customWidth="1"/>
    <col min="33" max="33" width="3.75390625" style="107" customWidth="1"/>
    <col min="34" max="34" width="4.625" style="107" customWidth="1"/>
    <col min="35" max="35" width="28.125" style="36" customWidth="1"/>
    <col min="36" max="16384" width="9.125" style="36" customWidth="1"/>
  </cols>
  <sheetData>
    <row r="1" spans="2:35" ht="26.25">
      <c r="B1" s="270" t="s">
        <v>186</v>
      </c>
      <c r="C1" s="361" t="s">
        <v>160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26" t="s">
        <v>197</v>
      </c>
    </row>
    <row r="2" spans="1:35" ht="24.75" customHeight="1">
      <c r="A2" s="354" t="s">
        <v>187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7"/>
    </row>
    <row r="3" spans="1:35" ht="12.75">
      <c r="A3" s="353" t="s">
        <v>19</v>
      </c>
      <c r="B3" s="334" t="s">
        <v>20</v>
      </c>
      <c r="C3" s="334" t="s">
        <v>7</v>
      </c>
      <c r="D3" s="334"/>
      <c r="E3" s="334"/>
      <c r="F3" s="334"/>
      <c r="G3" s="334"/>
      <c r="H3" s="334"/>
      <c r="I3" s="334"/>
      <c r="J3" s="334"/>
      <c r="K3" s="334"/>
      <c r="L3" s="334"/>
      <c r="M3" s="334" t="s">
        <v>8</v>
      </c>
      <c r="N3" s="334"/>
      <c r="O3" s="344" t="s">
        <v>36</v>
      </c>
      <c r="P3" s="344" t="s">
        <v>35</v>
      </c>
      <c r="Q3" s="331" t="s">
        <v>1</v>
      </c>
      <c r="R3" s="331"/>
      <c r="S3" s="331"/>
      <c r="T3" s="331"/>
      <c r="U3" s="331"/>
      <c r="V3" s="331"/>
      <c r="W3" s="331" t="s">
        <v>0</v>
      </c>
      <c r="X3" s="331"/>
      <c r="Y3" s="331"/>
      <c r="Z3" s="331"/>
      <c r="AA3" s="331"/>
      <c r="AB3" s="331"/>
      <c r="AC3" s="331" t="s">
        <v>26</v>
      </c>
      <c r="AD3" s="331"/>
      <c r="AE3" s="331"/>
      <c r="AF3" s="331"/>
      <c r="AG3" s="331"/>
      <c r="AH3" s="331"/>
      <c r="AI3" s="345" t="s">
        <v>25</v>
      </c>
    </row>
    <row r="4" spans="1:35" ht="12.75">
      <c r="A4" s="353"/>
      <c r="B4" s="334"/>
      <c r="C4" s="334" t="s">
        <v>29</v>
      </c>
      <c r="D4" s="334"/>
      <c r="E4" s="334"/>
      <c r="F4" s="334"/>
      <c r="G4" s="334"/>
      <c r="H4" s="334"/>
      <c r="I4" s="334" t="s">
        <v>28</v>
      </c>
      <c r="J4" s="334"/>
      <c r="K4" s="334"/>
      <c r="L4" s="334"/>
      <c r="M4" s="334"/>
      <c r="N4" s="334"/>
      <c r="O4" s="344"/>
      <c r="P4" s="344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46"/>
    </row>
    <row r="5" spans="1:35" ht="12.75">
      <c r="A5" s="353"/>
      <c r="B5" s="334"/>
      <c r="C5" s="334" t="s">
        <v>4</v>
      </c>
      <c r="D5" s="334"/>
      <c r="E5" s="334"/>
      <c r="F5" s="334" t="s">
        <v>5</v>
      </c>
      <c r="G5" s="334"/>
      <c r="H5" s="334"/>
      <c r="I5" s="334" t="s">
        <v>30</v>
      </c>
      <c r="J5" s="334" t="s">
        <v>11</v>
      </c>
      <c r="K5" s="334" t="s">
        <v>12</v>
      </c>
      <c r="L5" s="334" t="s">
        <v>31</v>
      </c>
      <c r="M5" s="334" t="s">
        <v>10</v>
      </c>
      <c r="N5" s="334"/>
      <c r="O5" s="344"/>
      <c r="P5" s="344"/>
      <c r="Q5" s="331"/>
      <c r="R5" s="331"/>
      <c r="S5" s="331"/>
      <c r="T5" s="331"/>
      <c r="U5" s="331"/>
      <c r="V5" s="331"/>
      <c r="W5" s="331" t="s">
        <v>24</v>
      </c>
      <c r="X5" s="331"/>
      <c r="Y5" s="331"/>
      <c r="Z5" s="331"/>
      <c r="AA5" s="331"/>
      <c r="AB5" s="331"/>
      <c r="AC5" s="331" t="s">
        <v>24</v>
      </c>
      <c r="AD5" s="331"/>
      <c r="AE5" s="331"/>
      <c r="AF5" s="331"/>
      <c r="AG5" s="331"/>
      <c r="AH5" s="331"/>
      <c r="AI5" s="346"/>
    </row>
    <row r="6" spans="1:35" ht="12.75">
      <c r="A6" s="353"/>
      <c r="B6" s="334"/>
      <c r="C6" s="38" t="s">
        <v>30</v>
      </c>
      <c r="D6" s="38" t="s">
        <v>11</v>
      </c>
      <c r="E6" s="38" t="s">
        <v>12</v>
      </c>
      <c r="F6" s="38" t="s">
        <v>30</v>
      </c>
      <c r="G6" s="38" t="s">
        <v>11</v>
      </c>
      <c r="H6" s="38" t="s">
        <v>12</v>
      </c>
      <c r="I6" s="334"/>
      <c r="J6" s="334"/>
      <c r="K6" s="334"/>
      <c r="L6" s="334"/>
      <c r="M6" s="38" t="s">
        <v>4</v>
      </c>
      <c r="N6" s="38" t="s">
        <v>5</v>
      </c>
      <c r="O6" s="344"/>
      <c r="P6" s="344"/>
      <c r="Q6" s="39" t="s">
        <v>2</v>
      </c>
      <c r="R6" s="39" t="s">
        <v>3</v>
      </c>
      <c r="S6" s="39" t="s">
        <v>9</v>
      </c>
      <c r="T6" s="39" t="s">
        <v>11</v>
      </c>
      <c r="U6" s="39" t="s">
        <v>23</v>
      </c>
      <c r="V6" s="39" t="s">
        <v>12</v>
      </c>
      <c r="W6" s="39" t="s">
        <v>2</v>
      </c>
      <c r="X6" s="39" t="s">
        <v>3</v>
      </c>
      <c r="Y6" s="39" t="s">
        <v>9</v>
      </c>
      <c r="Z6" s="39" t="s">
        <v>11</v>
      </c>
      <c r="AA6" s="39" t="s">
        <v>23</v>
      </c>
      <c r="AB6" s="39" t="s">
        <v>12</v>
      </c>
      <c r="AC6" s="39" t="s">
        <v>2</v>
      </c>
      <c r="AD6" s="39" t="s">
        <v>3</v>
      </c>
      <c r="AE6" s="39" t="s">
        <v>9</v>
      </c>
      <c r="AF6" s="39" t="s">
        <v>11</v>
      </c>
      <c r="AG6" s="39" t="s">
        <v>23</v>
      </c>
      <c r="AH6" s="39" t="s">
        <v>12</v>
      </c>
      <c r="AI6" s="347"/>
    </row>
    <row r="7" spans="1:36" s="58" customFormat="1" ht="25.5">
      <c r="A7" s="225">
        <v>1</v>
      </c>
      <c r="B7" s="40" t="s">
        <v>102</v>
      </c>
      <c r="C7" s="41">
        <v>2.5</v>
      </c>
      <c r="D7" s="42"/>
      <c r="E7" s="43"/>
      <c r="F7" s="44"/>
      <c r="G7" s="45"/>
      <c r="H7" s="46"/>
      <c r="I7" s="44">
        <f>C7+F7</f>
        <v>2.5</v>
      </c>
      <c r="J7" s="44">
        <f>D7+G7</f>
        <v>0</v>
      </c>
      <c r="K7" s="44">
        <f>E7+H7</f>
        <v>0</v>
      </c>
      <c r="L7" s="47">
        <f aca="true" t="shared" si="0" ref="L7:L33">SUM(I7:K7)</f>
        <v>2.5</v>
      </c>
      <c r="M7" s="48" t="s">
        <v>38</v>
      </c>
      <c r="N7" s="49"/>
      <c r="O7" s="50">
        <f>SUM(Q7:T7)</f>
        <v>60</v>
      </c>
      <c r="P7" s="50">
        <f>SUM(Q7:V7)</f>
        <v>75</v>
      </c>
      <c r="Q7" s="51">
        <f aca="true" t="shared" si="1" ref="Q7:V7">W7+AC7</f>
        <v>30</v>
      </c>
      <c r="R7" s="51">
        <f t="shared" si="1"/>
        <v>0</v>
      </c>
      <c r="S7" s="51">
        <f t="shared" si="1"/>
        <v>30</v>
      </c>
      <c r="T7" s="51">
        <f t="shared" si="1"/>
        <v>0</v>
      </c>
      <c r="U7" s="51">
        <f t="shared" si="1"/>
        <v>15</v>
      </c>
      <c r="V7" s="51">
        <f t="shared" si="1"/>
        <v>0</v>
      </c>
      <c r="W7" s="51">
        <v>30</v>
      </c>
      <c r="X7" s="52"/>
      <c r="Y7" s="53">
        <v>30</v>
      </c>
      <c r="Z7" s="53"/>
      <c r="AA7" s="53">
        <v>15</v>
      </c>
      <c r="AB7" s="54"/>
      <c r="AC7" s="55"/>
      <c r="AD7" s="56"/>
      <c r="AE7" s="56"/>
      <c r="AF7" s="52"/>
      <c r="AG7" s="56"/>
      <c r="AH7" s="54"/>
      <c r="AI7" s="57" t="s">
        <v>53</v>
      </c>
      <c r="AJ7" s="311"/>
    </row>
    <row r="8" spans="1:36" s="58" customFormat="1" ht="12.75">
      <c r="A8" s="125">
        <v>2</v>
      </c>
      <c r="B8" s="59" t="s">
        <v>103</v>
      </c>
      <c r="C8" s="60"/>
      <c r="D8" s="61"/>
      <c r="E8" s="61"/>
      <c r="F8" s="61">
        <v>2.5</v>
      </c>
      <c r="G8" s="61"/>
      <c r="H8" s="61"/>
      <c r="I8" s="61">
        <f aca="true" t="shared" si="2" ref="I8:I26">C8+F8</f>
        <v>2.5</v>
      </c>
      <c r="J8" s="61">
        <f aca="true" t="shared" si="3" ref="J8:J26">D8+G8</f>
        <v>0</v>
      </c>
      <c r="K8" s="61">
        <f aca="true" t="shared" si="4" ref="K8:K26">E8+H8</f>
        <v>0</v>
      </c>
      <c r="L8" s="61">
        <f t="shared" si="0"/>
        <v>2.5</v>
      </c>
      <c r="M8" s="62"/>
      <c r="N8" s="62" t="s">
        <v>38</v>
      </c>
      <c r="O8" s="62">
        <f aca="true" t="shared" si="5" ref="O8:O15">SUM(Q8:T8)</f>
        <v>60</v>
      </c>
      <c r="P8" s="62">
        <f aca="true" t="shared" si="6" ref="P8:P15">SUM(Q8:V8)</f>
        <v>75</v>
      </c>
      <c r="Q8" s="63">
        <f aca="true" t="shared" si="7" ref="Q8:Q26">W8+AC8</f>
        <v>30</v>
      </c>
      <c r="R8" s="63">
        <f aca="true" t="shared" si="8" ref="R8:R26">X8+AD8</f>
        <v>0</v>
      </c>
      <c r="S8" s="63">
        <f aca="true" t="shared" si="9" ref="S8:S26">Y8+AE8</f>
        <v>30</v>
      </c>
      <c r="T8" s="63">
        <f aca="true" t="shared" si="10" ref="T8:T26">Z8+AF8</f>
        <v>0</v>
      </c>
      <c r="U8" s="63">
        <f aca="true" t="shared" si="11" ref="U8:U26">AA8+AG8</f>
        <v>15</v>
      </c>
      <c r="V8" s="63">
        <f aca="true" t="shared" si="12" ref="V8:V26">AB8+AH8</f>
        <v>0</v>
      </c>
      <c r="W8" s="63"/>
      <c r="X8" s="64"/>
      <c r="Y8" s="63"/>
      <c r="Z8" s="63"/>
      <c r="AA8" s="63"/>
      <c r="AB8" s="65"/>
      <c r="AC8" s="63">
        <v>30</v>
      </c>
      <c r="AD8" s="63"/>
      <c r="AE8" s="63">
        <v>30</v>
      </c>
      <c r="AF8" s="63"/>
      <c r="AG8" s="63">
        <v>15</v>
      </c>
      <c r="AH8" s="65"/>
      <c r="AI8" s="66" t="s">
        <v>54</v>
      </c>
      <c r="AJ8" s="311"/>
    </row>
    <row r="9" spans="1:36" s="75" customFormat="1" ht="25.5">
      <c r="A9" s="125">
        <v>3</v>
      </c>
      <c r="B9" s="35" t="s">
        <v>182</v>
      </c>
      <c r="C9" s="67">
        <v>3</v>
      </c>
      <c r="D9" s="68"/>
      <c r="E9" s="68"/>
      <c r="F9" s="68"/>
      <c r="G9" s="68"/>
      <c r="H9" s="68"/>
      <c r="I9" s="68">
        <f t="shared" si="2"/>
        <v>3</v>
      </c>
      <c r="J9" s="68">
        <f t="shared" si="3"/>
        <v>0</v>
      </c>
      <c r="K9" s="68">
        <f t="shared" si="4"/>
        <v>0</v>
      </c>
      <c r="L9" s="68">
        <f t="shared" si="0"/>
        <v>3</v>
      </c>
      <c r="M9" s="69" t="s">
        <v>38</v>
      </c>
      <c r="N9" s="70"/>
      <c r="O9" s="69">
        <f t="shared" si="5"/>
        <v>65</v>
      </c>
      <c r="P9" s="69">
        <f t="shared" si="6"/>
        <v>80</v>
      </c>
      <c r="Q9" s="71">
        <f t="shared" si="7"/>
        <v>25</v>
      </c>
      <c r="R9" s="71">
        <f t="shared" si="8"/>
        <v>40</v>
      </c>
      <c r="S9" s="71">
        <f t="shared" si="9"/>
        <v>0</v>
      </c>
      <c r="T9" s="71">
        <f t="shared" si="10"/>
        <v>0</v>
      </c>
      <c r="U9" s="71">
        <f t="shared" si="11"/>
        <v>15</v>
      </c>
      <c r="V9" s="71">
        <f t="shared" si="12"/>
        <v>0</v>
      </c>
      <c r="W9" s="71">
        <v>25</v>
      </c>
      <c r="X9" s="72">
        <v>40</v>
      </c>
      <c r="Y9" s="71"/>
      <c r="Z9" s="71"/>
      <c r="AA9" s="71">
        <v>15</v>
      </c>
      <c r="AB9" s="73"/>
      <c r="AC9" s="72"/>
      <c r="AD9" s="72"/>
      <c r="AE9" s="72"/>
      <c r="AF9" s="72"/>
      <c r="AG9" s="72"/>
      <c r="AH9" s="72"/>
      <c r="AI9" s="74" t="s">
        <v>55</v>
      </c>
      <c r="AJ9" s="311"/>
    </row>
    <row r="10" spans="1:36" s="84" customFormat="1" ht="25.5">
      <c r="A10" s="125">
        <v>4</v>
      </c>
      <c r="B10" s="313" t="s">
        <v>128</v>
      </c>
      <c r="C10" s="76">
        <v>10</v>
      </c>
      <c r="D10" s="77"/>
      <c r="E10" s="77"/>
      <c r="F10" s="77"/>
      <c r="G10" s="77">
        <v>4</v>
      </c>
      <c r="H10" s="77">
        <v>3</v>
      </c>
      <c r="I10" s="77">
        <f t="shared" si="2"/>
        <v>10</v>
      </c>
      <c r="J10" s="77">
        <f t="shared" si="3"/>
        <v>4</v>
      </c>
      <c r="K10" s="77">
        <f t="shared" si="4"/>
        <v>3</v>
      </c>
      <c r="L10" s="77">
        <f t="shared" si="0"/>
        <v>17</v>
      </c>
      <c r="M10" s="78"/>
      <c r="N10" s="79" t="s">
        <v>38</v>
      </c>
      <c r="O10" s="79">
        <f t="shared" si="5"/>
        <v>320</v>
      </c>
      <c r="P10" s="79">
        <f t="shared" si="6"/>
        <v>495</v>
      </c>
      <c r="Q10" s="323">
        <f t="shared" si="7"/>
        <v>20</v>
      </c>
      <c r="R10" s="80">
        <f t="shared" si="8"/>
        <v>0</v>
      </c>
      <c r="S10" s="323">
        <f t="shared" si="9"/>
        <v>220</v>
      </c>
      <c r="T10" s="80">
        <f t="shared" si="10"/>
        <v>80</v>
      </c>
      <c r="U10" s="323">
        <f t="shared" si="11"/>
        <v>55</v>
      </c>
      <c r="V10" s="80">
        <f t="shared" si="12"/>
        <v>120</v>
      </c>
      <c r="W10" s="321">
        <v>20</v>
      </c>
      <c r="X10" s="81"/>
      <c r="Y10" s="321">
        <v>120</v>
      </c>
      <c r="Z10" s="80"/>
      <c r="AA10" s="321">
        <v>55</v>
      </c>
      <c r="AB10" s="82"/>
      <c r="AC10" s="81"/>
      <c r="AD10" s="81"/>
      <c r="AE10" s="322">
        <v>100</v>
      </c>
      <c r="AF10" s="81">
        <v>80</v>
      </c>
      <c r="AG10" s="81"/>
      <c r="AH10" s="81">
        <v>120</v>
      </c>
      <c r="AI10" s="83" t="s">
        <v>55</v>
      </c>
      <c r="AJ10" s="311"/>
    </row>
    <row r="11" spans="1:36" s="75" customFormat="1" ht="25.5">
      <c r="A11" s="125">
        <v>5</v>
      </c>
      <c r="B11" s="35" t="s">
        <v>106</v>
      </c>
      <c r="C11" s="67">
        <v>1</v>
      </c>
      <c r="D11" s="68"/>
      <c r="E11" s="68"/>
      <c r="F11" s="68"/>
      <c r="G11" s="68"/>
      <c r="H11" s="68"/>
      <c r="I11" s="68">
        <f t="shared" si="2"/>
        <v>1</v>
      </c>
      <c r="J11" s="68">
        <f t="shared" si="3"/>
        <v>0</v>
      </c>
      <c r="K11" s="68">
        <f t="shared" si="4"/>
        <v>0</v>
      </c>
      <c r="L11" s="68">
        <f t="shared" si="0"/>
        <v>1</v>
      </c>
      <c r="M11" s="70" t="s">
        <v>37</v>
      </c>
      <c r="N11" s="69"/>
      <c r="O11" s="69">
        <f t="shared" si="5"/>
        <v>25</v>
      </c>
      <c r="P11" s="69">
        <f t="shared" si="6"/>
        <v>40</v>
      </c>
      <c r="Q11" s="71">
        <f t="shared" si="7"/>
        <v>25</v>
      </c>
      <c r="R11" s="71">
        <f t="shared" si="8"/>
        <v>0</v>
      </c>
      <c r="S11" s="71">
        <f t="shared" si="9"/>
        <v>0</v>
      </c>
      <c r="T11" s="71">
        <f t="shared" si="10"/>
        <v>0</v>
      </c>
      <c r="U11" s="71">
        <f t="shared" si="11"/>
        <v>15</v>
      </c>
      <c r="V11" s="71">
        <f t="shared" si="12"/>
        <v>0</v>
      </c>
      <c r="W11" s="71">
        <v>25</v>
      </c>
      <c r="X11" s="72"/>
      <c r="Y11" s="71"/>
      <c r="Z11" s="71"/>
      <c r="AA11" s="71">
        <v>15</v>
      </c>
      <c r="AB11" s="73"/>
      <c r="AC11" s="72"/>
      <c r="AD11" s="72"/>
      <c r="AE11" s="72"/>
      <c r="AF11" s="72"/>
      <c r="AG11" s="72"/>
      <c r="AH11" s="72"/>
      <c r="AI11" s="74" t="s">
        <v>56</v>
      </c>
      <c r="AJ11" s="311"/>
    </row>
    <row r="12" spans="1:36" s="75" customFormat="1" ht="25.5">
      <c r="A12" s="125">
        <v>6</v>
      </c>
      <c r="B12" s="35" t="s">
        <v>107</v>
      </c>
      <c r="C12" s="67">
        <v>2</v>
      </c>
      <c r="D12" s="68"/>
      <c r="E12" s="68"/>
      <c r="F12" s="68"/>
      <c r="G12" s="68"/>
      <c r="H12" s="68"/>
      <c r="I12" s="68">
        <f t="shared" si="2"/>
        <v>2</v>
      </c>
      <c r="J12" s="68">
        <f t="shared" si="3"/>
        <v>0</v>
      </c>
      <c r="K12" s="68">
        <f t="shared" si="4"/>
        <v>0</v>
      </c>
      <c r="L12" s="68">
        <f t="shared" si="0"/>
        <v>2</v>
      </c>
      <c r="M12" s="70" t="s">
        <v>37</v>
      </c>
      <c r="N12" s="69"/>
      <c r="O12" s="69">
        <f t="shared" si="5"/>
        <v>40</v>
      </c>
      <c r="P12" s="69">
        <f t="shared" si="6"/>
        <v>50</v>
      </c>
      <c r="Q12" s="71">
        <f t="shared" si="7"/>
        <v>25</v>
      </c>
      <c r="R12" s="71">
        <f t="shared" si="8"/>
        <v>15</v>
      </c>
      <c r="S12" s="71">
        <f t="shared" si="9"/>
        <v>0</v>
      </c>
      <c r="T12" s="71">
        <f t="shared" si="10"/>
        <v>0</v>
      </c>
      <c r="U12" s="71">
        <f t="shared" si="11"/>
        <v>10</v>
      </c>
      <c r="V12" s="71">
        <f t="shared" si="12"/>
        <v>0</v>
      </c>
      <c r="W12" s="71">
        <v>25</v>
      </c>
      <c r="X12" s="72">
        <v>15</v>
      </c>
      <c r="Y12" s="71"/>
      <c r="Z12" s="71"/>
      <c r="AA12" s="71">
        <v>10</v>
      </c>
      <c r="AB12" s="73"/>
      <c r="AC12" s="72"/>
      <c r="AD12" s="72"/>
      <c r="AE12" s="72"/>
      <c r="AF12" s="72"/>
      <c r="AG12" s="72"/>
      <c r="AH12" s="72"/>
      <c r="AI12" s="74" t="s">
        <v>56</v>
      </c>
      <c r="AJ12" s="311"/>
    </row>
    <row r="13" spans="1:36" s="84" customFormat="1" ht="25.5">
      <c r="A13" s="125">
        <v>7</v>
      </c>
      <c r="B13" s="34" t="s">
        <v>129</v>
      </c>
      <c r="C13" s="76">
        <v>2</v>
      </c>
      <c r="D13" s="77">
        <v>1</v>
      </c>
      <c r="E13" s="77"/>
      <c r="F13" s="77"/>
      <c r="G13" s="77"/>
      <c r="H13" s="77"/>
      <c r="I13" s="77">
        <f t="shared" si="2"/>
        <v>2</v>
      </c>
      <c r="J13" s="77">
        <f t="shared" si="3"/>
        <v>1</v>
      </c>
      <c r="K13" s="77">
        <f t="shared" si="4"/>
        <v>0</v>
      </c>
      <c r="L13" s="77">
        <f t="shared" si="0"/>
        <v>3</v>
      </c>
      <c r="M13" s="79" t="s">
        <v>37</v>
      </c>
      <c r="N13" s="79"/>
      <c r="O13" s="79">
        <f t="shared" si="5"/>
        <v>40</v>
      </c>
      <c r="P13" s="79">
        <f t="shared" si="6"/>
        <v>60</v>
      </c>
      <c r="Q13" s="323">
        <f t="shared" si="7"/>
        <v>5</v>
      </c>
      <c r="R13" s="323">
        <f t="shared" si="8"/>
        <v>15</v>
      </c>
      <c r="S13" s="80">
        <f t="shared" si="9"/>
        <v>0</v>
      </c>
      <c r="T13" s="80">
        <f t="shared" si="10"/>
        <v>20</v>
      </c>
      <c r="U13" s="323">
        <f t="shared" si="11"/>
        <v>20</v>
      </c>
      <c r="V13" s="80">
        <f t="shared" si="12"/>
        <v>0</v>
      </c>
      <c r="W13" s="320">
        <v>5</v>
      </c>
      <c r="X13" s="322">
        <v>15</v>
      </c>
      <c r="Y13" s="80"/>
      <c r="Z13" s="80">
        <v>20</v>
      </c>
      <c r="AA13" s="320">
        <v>20</v>
      </c>
      <c r="AB13" s="82"/>
      <c r="AC13" s="81"/>
      <c r="AD13" s="81"/>
      <c r="AE13" s="81"/>
      <c r="AF13" s="81"/>
      <c r="AG13" s="81"/>
      <c r="AH13" s="81"/>
      <c r="AI13" s="83" t="s">
        <v>156</v>
      </c>
      <c r="AJ13" s="311"/>
    </row>
    <row r="14" spans="1:36" s="84" customFormat="1" ht="25.5">
      <c r="A14" s="125">
        <v>8</v>
      </c>
      <c r="B14" s="34" t="s">
        <v>112</v>
      </c>
      <c r="C14" s="76">
        <v>1</v>
      </c>
      <c r="D14" s="77">
        <v>1</v>
      </c>
      <c r="E14" s="77"/>
      <c r="F14" s="77">
        <v>1.5</v>
      </c>
      <c r="G14" s="77">
        <v>2</v>
      </c>
      <c r="H14" s="77">
        <v>5</v>
      </c>
      <c r="I14" s="77">
        <f t="shared" si="2"/>
        <v>2.5</v>
      </c>
      <c r="J14" s="77">
        <f t="shared" si="3"/>
        <v>3</v>
      </c>
      <c r="K14" s="77">
        <f t="shared" si="4"/>
        <v>5</v>
      </c>
      <c r="L14" s="77">
        <f t="shared" si="0"/>
        <v>10.5</v>
      </c>
      <c r="M14" s="79"/>
      <c r="N14" s="79" t="s">
        <v>37</v>
      </c>
      <c r="O14" s="79">
        <f t="shared" si="5"/>
        <v>95</v>
      </c>
      <c r="P14" s="79">
        <f t="shared" si="6"/>
        <v>315</v>
      </c>
      <c r="Q14" s="323">
        <f t="shared" si="7"/>
        <v>35</v>
      </c>
      <c r="R14" s="80">
        <f t="shared" si="8"/>
        <v>0</v>
      </c>
      <c r="S14" s="80">
        <f t="shared" si="9"/>
        <v>0</v>
      </c>
      <c r="T14" s="80">
        <f t="shared" si="10"/>
        <v>60</v>
      </c>
      <c r="U14" s="323">
        <f t="shared" si="11"/>
        <v>20</v>
      </c>
      <c r="V14" s="80">
        <f t="shared" si="12"/>
        <v>200</v>
      </c>
      <c r="W14" s="321">
        <v>15</v>
      </c>
      <c r="X14" s="316"/>
      <c r="Y14" s="80"/>
      <c r="Z14" s="80">
        <v>30</v>
      </c>
      <c r="AA14" s="82"/>
      <c r="AB14" s="81"/>
      <c r="AC14" s="322">
        <v>20</v>
      </c>
      <c r="AD14" s="81"/>
      <c r="AE14" s="81"/>
      <c r="AF14" s="80">
        <v>30</v>
      </c>
      <c r="AG14" s="321">
        <v>20</v>
      </c>
      <c r="AH14" s="81">
        <v>200</v>
      </c>
      <c r="AI14" s="83" t="s">
        <v>156</v>
      </c>
      <c r="AJ14" s="311"/>
    </row>
    <row r="15" spans="1:36" s="75" customFormat="1" ht="12.75">
      <c r="A15" s="125">
        <v>9</v>
      </c>
      <c r="B15" s="35" t="s">
        <v>108</v>
      </c>
      <c r="C15" s="67">
        <v>1.5</v>
      </c>
      <c r="D15" s="68"/>
      <c r="E15" s="68"/>
      <c r="F15" s="68"/>
      <c r="G15" s="68"/>
      <c r="H15" s="68"/>
      <c r="I15" s="68">
        <f t="shared" si="2"/>
        <v>1.5</v>
      </c>
      <c r="J15" s="68">
        <f t="shared" si="3"/>
        <v>0</v>
      </c>
      <c r="K15" s="68">
        <f t="shared" si="4"/>
        <v>0</v>
      </c>
      <c r="L15" s="68">
        <f t="shared" si="0"/>
        <v>1.5</v>
      </c>
      <c r="M15" s="70" t="s">
        <v>37</v>
      </c>
      <c r="N15" s="69"/>
      <c r="O15" s="69">
        <f t="shared" si="5"/>
        <v>25</v>
      </c>
      <c r="P15" s="69">
        <f t="shared" si="6"/>
        <v>50</v>
      </c>
      <c r="Q15" s="71">
        <f t="shared" si="7"/>
        <v>10</v>
      </c>
      <c r="R15" s="71">
        <f t="shared" si="8"/>
        <v>15</v>
      </c>
      <c r="S15" s="71">
        <f t="shared" si="9"/>
        <v>0</v>
      </c>
      <c r="T15" s="71">
        <f t="shared" si="10"/>
        <v>0</v>
      </c>
      <c r="U15" s="71">
        <f t="shared" si="11"/>
        <v>25</v>
      </c>
      <c r="V15" s="71">
        <f t="shared" si="12"/>
        <v>0</v>
      </c>
      <c r="W15" s="71">
        <v>10</v>
      </c>
      <c r="X15" s="72">
        <v>15</v>
      </c>
      <c r="Y15" s="71"/>
      <c r="Z15" s="71"/>
      <c r="AA15" s="71">
        <v>25</v>
      </c>
      <c r="AB15" s="72"/>
      <c r="AC15" s="72"/>
      <c r="AD15" s="72"/>
      <c r="AE15" s="72"/>
      <c r="AF15" s="72"/>
      <c r="AG15" s="72"/>
      <c r="AH15" s="72"/>
      <c r="AI15" s="74" t="s">
        <v>57</v>
      </c>
      <c r="AJ15" s="311"/>
    </row>
    <row r="16" spans="1:36" s="58" customFormat="1" ht="12.75">
      <c r="A16" s="358">
        <v>10</v>
      </c>
      <c r="B16" s="357" t="s">
        <v>158</v>
      </c>
      <c r="C16" s="60">
        <v>0.5</v>
      </c>
      <c r="D16" s="61"/>
      <c r="E16" s="61"/>
      <c r="F16" s="61"/>
      <c r="G16" s="61"/>
      <c r="H16" s="61"/>
      <c r="I16" s="61">
        <f t="shared" si="2"/>
        <v>0.5</v>
      </c>
      <c r="J16" s="61">
        <f t="shared" si="3"/>
        <v>0</v>
      </c>
      <c r="K16" s="61">
        <f t="shared" si="4"/>
        <v>0</v>
      </c>
      <c r="L16" s="365">
        <f>SUM(I16:K17)</f>
        <v>1.5</v>
      </c>
      <c r="M16" s="338" t="s">
        <v>37</v>
      </c>
      <c r="N16" s="339"/>
      <c r="O16" s="339">
        <f>SUM(Q16:T17)</f>
        <v>30</v>
      </c>
      <c r="P16" s="339">
        <f>SUM(Q16:V17)</f>
        <v>45</v>
      </c>
      <c r="Q16" s="63">
        <f t="shared" si="7"/>
        <v>10</v>
      </c>
      <c r="R16" s="63">
        <f t="shared" si="8"/>
        <v>0</v>
      </c>
      <c r="S16" s="63">
        <f t="shared" si="9"/>
        <v>0</v>
      </c>
      <c r="T16" s="63">
        <f t="shared" si="10"/>
        <v>0</v>
      </c>
      <c r="U16" s="63">
        <f t="shared" si="11"/>
        <v>5</v>
      </c>
      <c r="V16" s="63">
        <f t="shared" si="12"/>
        <v>0</v>
      </c>
      <c r="W16" s="63">
        <v>10</v>
      </c>
      <c r="X16" s="64"/>
      <c r="Y16" s="63"/>
      <c r="Z16" s="63"/>
      <c r="AA16" s="63">
        <v>5</v>
      </c>
      <c r="AB16" s="64"/>
      <c r="AC16" s="64"/>
      <c r="AD16" s="64"/>
      <c r="AE16" s="64"/>
      <c r="AF16" s="64"/>
      <c r="AG16" s="64"/>
      <c r="AH16" s="64"/>
      <c r="AI16" s="66" t="s">
        <v>58</v>
      </c>
      <c r="AJ16" s="311"/>
    </row>
    <row r="17" spans="1:36" s="58" customFormat="1" ht="12.75">
      <c r="A17" s="360"/>
      <c r="B17" s="357"/>
      <c r="C17" s="60">
        <v>1</v>
      </c>
      <c r="D17" s="61"/>
      <c r="E17" s="61"/>
      <c r="F17" s="61"/>
      <c r="G17" s="61"/>
      <c r="H17" s="61"/>
      <c r="I17" s="61">
        <f t="shared" si="2"/>
        <v>1</v>
      </c>
      <c r="J17" s="61">
        <f t="shared" si="3"/>
        <v>0</v>
      </c>
      <c r="K17" s="61">
        <f t="shared" si="4"/>
        <v>0</v>
      </c>
      <c r="L17" s="365"/>
      <c r="M17" s="338"/>
      <c r="N17" s="339"/>
      <c r="O17" s="339"/>
      <c r="P17" s="339"/>
      <c r="Q17" s="63">
        <f t="shared" si="7"/>
        <v>10</v>
      </c>
      <c r="R17" s="63">
        <f t="shared" si="8"/>
        <v>0</v>
      </c>
      <c r="S17" s="63">
        <f t="shared" si="9"/>
        <v>10</v>
      </c>
      <c r="T17" s="63">
        <f t="shared" si="10"/>
        <v>0</v>
      </c>
      <c r="U17" s="63">
        <f t="shared" si="11"/>
        <v>10</v>
      </c>
      <c r="V17" s="63">
        <f t="shared" si="12"/>
        <v>0</v>
      </c>
      <c r="W17" s="63">
        <v>10</v>
      </c>
      <c r="X17" s="64"/>
      <c r="Y17" s="63">
        <v>10</v>
      </c>
      <c r="Z17" s="63"/>
      <c r="AA17" s="63">
        <v>10</v>
      </c>
      <c r="AB17" s="64"/>
      <c r="AC17" s="64"/>
      <c r="AD17" s="64"/>
      <c r="AE17" s="64"/>
      <c r="AF17" s="64"/>
      <c r="AG17" s="64"/>
      <c r="AH17" s="64"/>
      <c r="AI17" s="66" t="s">
        <v>59</v>
      </c>
      <c r="AJ17" s="311"/>
    </row>
    <row r="18" spans="1:36" s="75" customFormat="1" ht="25.5">
      <c r="A18" s="358">
        <v>11</v>
      </c>
      <c r="B18" s="363" t="s">
        <v>109</v>
      </c>
      <c r="C18" s="67">
        <v>1.5</v>
      </c>
      <c r="D18" s="68"/>
      <c r="E18" s="68"/>
      <c r="F18" s="68"/>
      <c r="G18" s="68"/>
      <c r="H18" s="68"/>
      <c r="I18" s="68">
        <f t="shared" si="2"/>
        <v>1.5</v>
      </c>
      <c r="J18" s="68">
        <f t="shared" si="3"/>
        <v>0</v>
      </c>
      <c r="K18" s="68">
        <f t="shared" si="4"/>
        <v>0</v>
      </c>
      <c r="L18" s="366">
        <f>SUM(I18:K20)</f>
        <v>3.5</v>
      </c>
      <c r="M18" s="362"/>
      <c r="N18" s="362" t="s">
        <v>37</v>
      </c>
      <c r="O18" s="364">
        <f>SUM(Q18:T20)</f>
        <v>70</v>
      </c>
      <c r="P18" s="364">
        <f>SUM(Q18:V20)</f>
        <v>105</v>
      </c>
      <c r="Q18" s="71">
        <f t="shared" si="7"/>
        <v>20</v>
      </c>
      <c r="R18" s="71">
        <f t="shared" si="8"/>
        <v>10</v>
      </c>
      <c r="S18" s="71">
        <f t="shared" si="9"/>
        <v>0</v>
      </c>
      <c r="T18" s="71">
        <f t="shared" si="10"/>
        <v>0</v>
      </c>
      <c r="U18" s="71">
        <f t="shared" si="11"/>
        <v>15</v>
      </c>
      <c r="V18" s="71">
        <f t="shared" si="12"/>
        <v>0</v>
      </c>
      <c r="W18" s="71">
        <v>20</v>
      </c>
      <c r="X18" s="72">
        <v>10</v>
      </c>
      <c r="Y18" s="71"/>
      <c r="Z18" s="71"/>
      <c r="AA18" s="71">
        <v>15</v>
      </c>
      <c r="AB18" s="72"/>
      <c r="AC18" s="72"/>
      <c r="AD18" s="72"/>
      <c r="AE18" s="72"/>
      <c r="AF18" s="72"/>
      <c r="AG18" s="72"/>
      <c r="AH18" s="72"/>
      <c r="AI18" s="74" t="s">
        <v>190</v>
      </c>
      <c r="AJ18" s="311"/>
    </row>
    <row r="19" spans="1:36" s="75" customFormat="1" ht="12.75">
      <c r="A19" s="359"/>
      <c r="B19" s="363"/>
      <c r="C19" s="67"/>
      <c r="D19" s="325"/>
      <c r="E19" s="325"/>
      <c r="F19" s="325">
        <v>1</v>
      </c>
      <c r="G19" s="325"/>
      <c r="H19" s="325"/>
      <c r="I19" s="325">
        <f>C19+F19</f>
        <v>1</v>
      </c>
      <c r="J19" s="325">
        <f>D19+G19</f>
        <v>0</v>
      </c>
      <c r="K19" s="325">
        <f>E19+H19</f>
        <v>0</v>
      </c>
      <c r="L19" s="366"/>
      <c r="M19" s="362"/>
      <c r="N19" s="362"/>
      <c r="O19" s="364"/>
      <c r="P19" s="364"/>
      <c r="Q19" s="71">
        <f aca="true" t="shared" si="13" ref="Q19:V19">W19+AC19</f>
        <v>10</v>
      </c>
      <c r="R19" s="71">
        <f t="shared" si="13"/>
        <v>10</v>
      </c>
      <c r="S19" s="71">
        <f t="shared" si="13"/>
        <v>0</v>
      </c>
      <c r="T19" s="71">
        <f t="shared" si="13"/>
        <v>0</v>
      </c>
      <c r="U19" s="71">
        <f t="shared" si="13"/>
        <v>10</v>
      </c>
      <c r="V19" s="71">
        <f t="shared" si="13"/>
        <v>0</v>
      </c>
      <c r="W19" s="71"/>
      <c r="X19" s="72"/>
      <c r="Y19" s="71"/>
      <c r="Z19" s="71"/>
      <c r="AA19" s="71"/>
      <c r="AB19" s="72"/>
      <c r="AC19" s="71">
        <v>10</v>
      </c>
      <c r="AD19" s="71">
        <v>10</v>
      </c>
      <c r="AE19" s="71"/>
      <c r="AF19" s="72"/>
      <c r="AG19" s="71">
        <v>10</v>
      </c>
      <c r="AH19" s="72"/>
      <c r="AI19" s="74" t="s">
        <v>57</v>
      </c>
      <c r="AJ19" s="311"/>
    </row>
    <row r="20" spans="1:36" s="75" customFormat="1" ht="27" customHeight="1">
      <c r="A20" s="360"/>
      <c r="B20" s="363"/>
      <c r="C20" s="67"/>
      <c r="D20" s="68"/>
      <c r="E20" s="68"/>
      <c r="F20" s="68">
        <v>1</v>
      </c>
      <c r="G20" s="68"/>
      <c r="H20" s="68"/>
      <c r="I20" s="68">
        <f t="shared" si="2"/>
        <v>1</v>
      </c>
      <c r="J20" s="68">
        <f t="shared" si="3"/>
        <v>0</v>
      </c>
      <c r="K20" s="68">
        <f t="shared" si="4"/>
        <v>0</v>
      </c>
      <c r="L20" s="366"/>
      <c r="M20" s="362"/>
      <c r="N20" s="362"/>
      <c r="O20" s="364"/>
      <c r="P20" s="364"/>
      <c r="Q20" s="71">
        <f t="shared" si="7"/>
        <v>10</v>
      </c>
      <c r="R20" s="71">
        <f t="shared" si="8"/>
        <v>10</v>
      </c>
      <c r="S20" s="71">
        <f t="shared" si="9"/>
        <v>0</v>
      </c>
      <c r="T20" s="71">
        <f t="shared" si="10"/>
        <v>0</v>
      </c>
      <c r="U20" s="71">
        <f t="shared" si="11"/>
        <v>10</v>
      </c>
      <c r="V20" s="71">
        <f t="shared" si="12"/>
        <v>0</v>
      </c>
      <c r="W20" s="71"/>
      <c r="X20" s="72"/>
      <c r="Y20" s="71"/>
      <c r="Z20" s="71"/>
      <c r="AA20" s="71"/>
      <c r="AB20" s="72"/>
      <c r="AC20" s="71">
        <v>10</v>
      </c>
      <c r="AD20" s="71">
        <v>10</v>
      </c>
      <c r="AE20" s="71"/>
      <c r="AF20" s="72"/>
      <c r="AG20" s="71">
        <v>10</v>
      </c>
      <c r="AH20" s="72"/>
      <c r="AI20" s="74" t="s">
        <v>198</v>
      </c>
      <c r="AJ20" s="311"/>
    </row>
    <row r="21" spans="1:36" s="75" customFormat="1" ht="25.5">
      <c r="A21" s="125">
        <v>12</v>
      </c>
      <c r="B21" s="35" t="s">
        <v>110</v>
      </c>
      <c r="C21" s="67">
        <v>1</v>
      </c>
      <c r="D21" s="68"/>
      <c r="E21" s="68"/>
      <c r="F21" s="68"/>
      <c r="G21" s="68"/>
      <c r="H21" s="68"/>
      <c r="I21" s="68">
        <f t="shared" si="2"/>
        <v>1</v>
      </c>
      <c r="J21" s="68">
        <f t="shared" si="3"/>
        <v>0</v>
      </c>
      <c r="K21" s="68">
        <f t="shared" si="4"/>
        <v>0</v>
      </c>
      <c r="L21" s="68">
        <f t="shared" si="0"/>
        <v>1</v>
      </c>
      <c r="M21" s="70" t="s">
        <v>37</v>
      </c>
      <c r="N21" s="69"/>
      <c r="O21" s="69">
        <f aca="true" t="shared" si="14" ref="O21:O28">SUM(Q21:T21)</f>
        <v>15</v>
      </c>
      <c r="P21" s="69">
        <f aca="true" t="shared" si="15" ref="P21:P28">SUM(Q21:V21)</f>
        <v>25</v>
      </c>
      <c r="Q21" s="71">
        <f t="shared" si="7"/>
        <v>15</v>
      </c>
      <c r="R21" s="71">
        <f t="shared" si="8"/>
        <v>0</v>
      </c>
      <c r="S21" s="71">
        <f t="shared" si="9"/>
        <v>0</v>
      </c>
      <c r="T21" s="71">
        <f t="shared" si="10"/>
        <v>0</v>
      </c>
      <c r="U21" s="71">
        <f t="shared" si="11"/>
        <v>10</v>
      </c>
      <c r="V21" s="71">
        <f t="shared" si="12"/>
        <v>0</v>
      </c>
      <c r="W21" s="71">
        <v>15</v>
      </c>
      <c r="X21" s="72"/>
      <c r="Y21" s="71"/>
      <c r="Z21" s="71"/>
      <c r="AA21" s="71">
        <v>10</v>
      </c>
      <c r="AB21" s="72"/>
      <c r="AC21" s="72"/>
      <c r="AD21" s="72"/>
      <c r="AE21" s="72"/>
      <c r="AF21" s="72"/>
      <c r="AG21" s="72"/>
      <c r="AH21" s="72"/>
      <c r="AI21" s="74" t="s">
        <v>199</v>
      </c>
      <c r="AJ21" s="311"/>
    </row>
    <row r="22" spans="1:36" s="75" customFormat="1" ht="25.5">
      <c r="A22" s="125">
        <v>13</v>
      </c>
      <c r="B22" s="35" t="s">
        <v>194</v>
      </c>
      <c r="C22" s="67">
        <v>1</v>
      </c>
      <c r="D22" s="68"/>
      <c r="E22" s="68"/>
      <c r="F22" s="68">
        <v>1</v>
      </c>
      <c r="G22" s="68"/>
      <c r="H22" s="68"/>
      <c r="I22" s="68">
        <f t="shared" si="2"/>
        <v>2</v>
      </c>
      <c r="J22" s="68">
        <f t="shared" si="3"/>
        <v>0</v>
      </c>
      <c r="K22" s="68">
        <f t="shared" si="4"/>
        <v>0</v>
      </c>
      <c r="L22" s="68">
        <f t="shared" si="0"/>
        <v>2</v>
      </c>
      <c r="M22" s="70"/>
      <c r="N22" s="70" t="s">
        <v>37</v>
      </c>
      <c r="O22" s="69">
        <f t="shared" si="14"/>
        <v>60</v>
      </c>
      <c r="P22" s="69">
        <f t="shared" si="15"/>
        <v>65</v>
      </c>
      <c r="Q22" s="71">
        <f t="shared" si="7"/>
        <v>0</v>
      </c>
      <c r="R22" s="71">
        <f t="shared" si="8"/>
        <v>0</v>
      </c>
      <c r="S22" s="71">
        <f t="shared" si="9"/>
        <v>60</v>
      </c>
      <c r="T22" s="71">
        <f t="shared" si="10"/>
        <v>0</v>
      </c>
      <c r="U22" s="71">
        <f t="shared" si="11"/>
        <v>5</v>
      </c>
      <c r="V22" s="71">
        <f t="shared" si="12"/>
        <v>0</v>
      </c>
      <c r="W22" s="71"/>
      <c r="X22" s="72"/>
      <c r="Y22" s="71">
        <v>30</v>
      </c>
      <c r="Z22" s="71"/>
      <c r="AA22" s="71">
        <v>5</v>
      </c>
      <c r="AB22" s="72"/>
      <c r="AC22" s="72"/>
      <c r="AD22" s="72"/>
      <c r="AE22" s="72">
        <v>30</v>
      </c>
      <c r="AF22" s="72"/>
      <c r="AG22" s="72"/>
      <c r="AH22" s="72"/>
      <c r="AI22" s="74" t="s">
        <v>60</v>
      </c>
      <c r="AJ22" s="311"/>
    </row>
    <row r="23" spans="1:36" s="58" customFormat="1" ht="12.75">
      <c r="A23" s="125">
        <v>14</v>
      </c>
      <c r="B23" s="35" t="s">
        <v>104</v>
      </c>
      <c r="C23" s="60"/>
      <c r="D23" s="61"/>
      <c r="E23" s="61"/>
      <c r="F23" s="61">
        <v>1.5</v>
      </c>
      <c r="G23" s="61"/>
      <c r="H23" s="61"/>
      <c r="I23" s="61">
        <f t="shared" si="2"/>
        <v>1.5</v>
      </c>
      <c r="J23" s="61">
        <f t="shared" si="3"/>
        <v>0</v>
      </c>
      <c r="K23" s="61">
        <f t="shared" si="4"/>
        <v>0</v>
      </c>
      <c r="L23" s="61">
        <f t="shared" si="0"/>
        <v>1.5</v>
      </c>
      <c r="M23" s="62"/>
      <c r="N23" s="62" t="s">
        <v>37</v>
      </c>
      <c r="O23" s="62">
        <f t="shared" si="14"/>
        <v>30</v>
      </c>
      <c r="P23" s="62">
        <f t="shared" si="15"/>
        <v>45</v>
      </c>
      <c r="Q23" s="63">
        <f t="shared" si="7"/>
        <v>30</v>
      </c>
      <c r="R23" s="63">
        <f t="shared" si="8"/>
        <v>0</v>
      </c>
      <c r="S23" s="63">
        <f t="shared" si="9"/>
        <v>0</v>
      </c>
      <c r="T23" s="63">
        <f t="shared" si="10"/>
        <v>0</v>
      </c>
      <c r="U23" s="63">
        <f t="shared" si="11"/>
        <v>15</v>
      </c>
      <c r="V23" s="63">
        <f t="shared" si="12"/>
        <v>0</v>
      </c>
      <c r="W23" s="64"/>
      <c r="X23" s="64"/>
      <c r="Y23" s="64"/>
      <c r="Z23" s="64"/>
      <c r="AA23" s="64"/>
      <c r="AB23" s="64"/>
      <c r="AC23" s="64">
        <v>30</v>
      </c>
      <c r="AD23" s="64"/>
      <c r="AE23" s="64"/>
      <c r="AF23" s="64"/>
      <c r="AG23" s="64">
        <v>15</v>
      </c>
      <c r="AH23" s="64"/>
      <c r="AI23" s="85" t="s">
        <v>61</v>
      </c>
      <c r="AJ23" s="311"/>
    </row>
    <row r="24" spans="1:36" s="58" customFormat="1" ht="38.25">
      <c r="A24" s="358">
        <v>15</v>
      </c>
      <c r="B24" s="357" t="s">
        <v>157</v>
      </c>
      <c r="C24" s="60"/>
      <c r="D24" s="61"/>
      <c r="E24" s="61"/>
      <c r="F24" s="61">
        <v>1</v>
      </c>
      <c r="G24" s="61"/>
      <c r="H24" s="61"/>
      <c r="I24" s="61">
        <f t="shared" si="2"/>
        <v>1</v>
      </c>
      <c r="J24" s="61">
        <f t="shared" si="3"/>
        <v>0</v>
      </c>
      <c r="K24" s="61">
        <f t="shared" si="4"/>
        <v>0</v>
      </c>
      <c r="L24" s="61">
        <f t="shared" si="0"/>
        <v>1</v>
      </c>
      <c r="M24" s="62"/>
      <c r="N24" s="339" t="s">
        <v>37</v>
      </c>
      <c r="O24" s="62">
        <f t="shared" si="14"/>
        <v>20</v>
      </c>
      <c r="P24" s="62">
        <f t="shared" si="15"/>
        <v>25</v>
      </c>
      <c r="Q24" s="63">
        <f t="shared" si="7"/>
        <v>10</v>
      </c>
      <c r="R24" s="63">
        <f t="shared" si="8"/>
        <v>0</v>
      </c>
      <c r="S24" s="63">
        <f t="shared" si="9"/>
        <v>10</v>
      </c>
      <c r="T24" s="63">
        <f t="shared" si="10"/>
        <v>0</v>
      </c>
      <c r="U24" s="63">
        <f t="shared" si="11"/>
        <v>5</v>
      </c>
      <c r="V24" s="63">
        <f t="shared" si="12"/>
        <v>0</v>
      </c>
      <c r="W24" s="64"/>
      <c r="X24" s="64"/>
      <c r="Y24" s="64"/>
      <c r="Z24" s="64"/>
      <c r="AA24" s="64"/>
      <c r="AB24" s="64"/>
      <c r="AC24" s="64">
        <v>10</v>
      </c>
      <c r="AD24" s="64"/>
      <c r="AE24" s="64">
        <v>10</v>
      </c>
      <c r="AF24" s="64"/>
      <c r="AG24" s="64">
        <v>5</v>
      </c>
      <c r="AH24" s="64"/>
      <c r="AI24" s="66" t="s">
        <v>193</v>
      </c>
      <c r="AJ24" s="311"/>
    </row>
    <row r="25" spans="1:36" s="58" customFormat="1" ht="25.5">
      <c r="A25" s="360"/>
      <c r="B25" s="357"/>
      <c r="C25" s="60"/>
      <c r="D25" s="61"/>
      <c r="E25" s="61"/>
      <c r="F25" s="61">
        <v>1</v>
      </c>
      <c r="G25" s="61"/>
      <c r="H25" s="61"/>
      <c r="I25" s="61">
        <f t="shared" si="2"/>
        <v>1</v>
      </c>
      <c r="J25" s="61">
        <f t="shared" si="3"/>
        <v>0</v>
      </c>
      <c r="K25" s="61">
        <f t="shared" si="4"/>
        <v>0</v>
      </c>
      <c r="L25" s="61">
        <f t="shared" si="0"/>
        <v>1</v>
      </c>
      <c r="M25" s="62"/>
      <c r="N25" s="339"/>
      <c r="O25" s="62">
        <f t="shared" si="14"/>
        <v>25</v>
      </c>
      <c r="P25" s="62">
        <f t="shared" si="15"/>
        <v>35</v>
      </c>
      <c r="Q25" s="63">
        <f t="shared" si="7"/>
        <v>15</v>
      </c>
      <c r="R25" s="63">
        <f t="shared" si="8"/>
        <v>0</v>
      </c>
      <c r="S25" s="63">
        <f t="shared" si="9"/>
        <v>10</v>
      </c>
      <c r="T25" s="63">
        <f t="shared" si="10"/>
        <v>0</v>
      </c>
      <c r="U25" s="63">
        <f t="shared" si="11"/>
        <v>10</v>
      </c>
      <c r="V25" s="63">
        <f t="shared" si="12"/>
        <v>0</v>
      </c>
      <c r="W25" s="64"/>
      <c r="X25" s="64"/>
      <c r="Y25" s="64"/>
      <c r="Z25" s="64"/>
      <c r="AA25" s="64"/>
      <c r="AB25" s="64"/>
      <c r="AC25" s="64">
        <v>15</v>
      </c>
      <c r="AD25" s="64"/>
      <c r="AE25" s="64">
        <v>10</v>
      </c>
      <c r="AF25" s="64"/>
      <c r="AG25" s="64">
        <v>10</v>
      </c>
      <c r="AH25" s="64"/>
      <c r="AI25" s="66" t="s">
        <v>63</v>
      </c>
      <c r="AJ25" s="311"/>
    </row>
    <row r="26" spans="1:36" s="58" customFormat="1" ht="12.75">
      <c r="A26" s="125">
        <v>16</v>
      </c>
      <c r="B26" s="124" t="s">
        <v>183</v>
      </c>
      <c r="C26" s="60"/>
      <c r="D26" s="61"/>
      <c r="E26" s="61"/>
      <c r="F26" s="61">
        <v>2.5</v>
      </c>
      <c r="G26" s="61"/>
      <c r="H26" s="61"/>
      <c r="I26" s="61">
        <f t="shared" si="2"/>
        <v>2.5</v>
      </c>
      <c r="J26" s="61">
        <f t="shared" si="3"/>
        <v>0</v>
      </c>
      <c r="K26" s="61">
        <f t="shared" si="4"/>
        <v>0</v>
      </c>
      <c r="L26" s="61">
        <f t="shared" si="0"/>
        <v>2.5</v>
      </c>
      <c r="M26" s="62"/>
      <c r="N26" s="62" t="s">
        <v>38</v>
      </c>
      <c r="O26" s="62">
        <f t="shared" si="14"/>
        <v>60</v>
      </c>
      <c r="P26" s="62">
        <f t="shared" si="15"/>
        <v>75</v>
      </c>
      <c r="Q26" s="63">
        <f t="shared" si="7"/>
        <v>40</v>
      </c>
      <c r="R26" s="63">
        <f t="shared" si="8"/>
        <v>0</v>
      </c>
      <c r="S26" s="63">
        <f t="shared" si="9"/>
        <v>20</v>
      </c>
      <c r="T26" s="63">
        <f t="shared" si="10"/>
        <v>0</v>
      </c>
      <c r="U26" s="63">
        <f t="shared" si="11"/>
        <v>15</v>
      </c>
      <c r="V26" s="63">
        <f t="shared" si="12"/>
        <v>0</v>
      </c>
      <c r="W26" s="64"/>
      <c r="X26" s="64"/>
      <c r="Y26" s="64"/>
      <c r="Z26" s="64"/>
      <c r="AA26" s="64"/>
      <c r="AB26" s="64"/>
      <c r="AC26" s="64">
        <v>40</v>
      </c>
      <c r="AD26" s="64"/>
      <c r="AE26" s="64">
        <v>20</v>
      </c>
      <c r="AF26" s="64"/>
      <c r="AG26" s="64">
        <v>15</v>
      </c>
      <c r="AH26" s="64"/>
      <c r="AI26" s="66" t="s">
        <v>153</v>
      </c>
      <c r="AJ26" s="311"/>
    </row>
    <row r="27" spans="1:36" s="84" customFormat="1" ht="12.75">
      <c r="A27" s="358">
        <v>17</v>
      </c>
      <c r="B27" s="87" t="s">
        <v>111</v>
      </c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11"/>
    </row>
    <row r="28" spans="1:36" s="84" customFormat="1" ht="25.5">
      <c r="A28" s="359"/>
      <c r="B28" s="87" t="s">
        <v>50</v>
      </c>
      <c r="C28" s="88"/>
      <c r="D28" s="77"/>
      <c r="E28" s="77"/>
      <c r="F28" s="333">
        <v>3</v>
      </c>
      <c r="G28" s="77"/>
      <c r="H28" s="77"/>
      <c r="I28" s="333">
        <f>C28+F28</f>
        <v>3</v>
      </c>
      <c r="J28" s="333">
        <f>D28+G28</f>
        <v>0</v>
      </c>
      <c r="K28" s="333">
        <f>E28+H28</f>
        <v>0</v>
      </c>
      <c r="L28" s="333">
        <f t="shared" si="0"/>
        <v>3</v>
      </c>
      <c r="M28" s="340"/>
      <c r="N28" s="340" t="s">
        <v>37</v>
      </c>
      <c r="O28" s="340">
        <f t="shared" si="14"/>
        <v>15</v>
      </c>
      <c r="P28" s="340">
        <f t="shared" si="15"/>
        <v>50</v>
      </c>
      <c r="Q28" s="330">
        <f aca="true" t="shared" si="16" ref="Q28:V28">W28+AC28</f>
        <v>0</v>
      </c>
      <c r="R28" s="343">
        <f>X28+AD28</f>
        <v>15</v>
      </c>
      <c r="S28" s="330">
        <f>Y28+AE28</f>
        <v>0</v>
      </c>
      <c r="T28" s="330">
        <f t="shared" si="16"/>
        <v>0</v>
      </c>
      <c r="U28" s="343">
        <f t="shared" si="16"/>
        <v>35</v>
      </c>
      <c r="V28" s="330">
        <f t="shared" si="16"/>
        <v>0</v>
      </c>
      <c r="W28" s="81"/>
      <c r="X28" s="81"/>
      <c r="Y28" s="89"/>
      <c r="Z28" s="81"/>
      <c r="AA28" s="89"/>
      <c r="AB28" s="81"/>
      <c r="AC28" s="81"/>
      <c r="AD28" s="327">
        <v>15</v>
      </c>
      <c r="AE28" s="341"/>
      <c r="AF28" s="82"/>
      <c r="AG28" s="327">
        <v>35</v>
      </c>
      <c r="AH28" s="81"/>
      <c r="AI28" s="83" t="s">
        <v>62</v>
      </c>
      <c r="AJ28" s="311"/>
    </row>
    <row r="29" spans="1:36" s="84" customFormat="1" ht="38.25">
      <c r="A29" s="359"/>
      <c r="B29" s="87" t="s">
        <v>49</v>
      </c>
      <c r="C29" s="88"/>
      <c r="D29" s="77"/>
      <c r="E29" s="77"/>
      <c r="F29" s="333"/>
      <c r="G29" s="77"/>
      <c r="H29" s="77"/>
      <c r="I29" s="333"/>
      <c r="J29" s="333"/>
      <c r="K29" s="333"/>
      <c r="L29" s="333"/>
      <c r="M29" s="340"/>
      <c r="N29" s="340"/>
      <c r="O29" s="340"/>
      <c r="P29" s="340"/>
      <c r="Q29" s="330"/>
      <c r="R29" s="343"/>
      <c r="S29" s="330"/>
      <c r="T29" s="330"/>
      <c r="U29" s="343"/>
      <c r="V29" s="330"/>
      <c r="W29" s="81"/>
      <c r="X29" s="81"/>
      <c r="Y29" s="15"/>
      <c r="Z29" s="81"/>
      <c r="AA29" s="89"/>
      <c r="AB29" s="81"/>
      <c r="AC29" s="81"/>
      <c r="AD29" s="328"/>
      <c r="AE29" s="342"/>
      <c r="AF29" s="82"/>
      <c r="AG29" s="327"/>
      <c r="AH29" s="81"/>
      <c r="AI29" s="83" t="s">
        <v>192</v>
      </c>
      <c r="AJ29" s="58"/>
    </row>
    <row r="30" spans="1:36" s="84" customFormat="1" ht="12.75">
      <c r="A30" s="360"/>
      <c r="B30" s="34" t="s">
        <v>181</v>
      </c>
      <c r="C30" s="88"/>
      <c r="D30" s="77"/>
      <c r="E30" s="77"/>
      <c r="F30" s="333"/>
      <c r="G30" s="77"/>
      <c r="H30" s="77"/>
      <c r="I30" s="333"/>
      <c r="J30" s="333"/>
      <c r="K30" s="333"/>
      <c r="L30" s="333"/>
      <c r="M30" s="340"/>
      <c r="N30" s="340"/>
      <c r="O30" s="340"/>
      <c r="P30" s="340"/>
      <c r="Q30" s="330"/>
      <c r="R30" s="343"/>
      <c r="S30" s="330"/>
      <c r="T30" s="330"/>
      <c r="U30" s="343"/>
      <c r="V30" s="330"/>
      <c r="W30" s="81"/>
      <c r="X30" s="81"/>
      <c r="Y30" s="15"/>
      <c r="Z30" s="81"/>
      <c r="AA30" s="89"/>
      <c r="AB30" s="81"/>
      <c r="AC30" s="81"/>
      <c r="AD30" s="328"/>
      <c r="AE30" s="342"/>
      <c r="AF30" s="82"/>
      <c r="AG30" s="327"/>
      <c r="AH30" s="81"/>
      <c r="AI30" s="83" t="s">
        <v>64</v>
      </c>
      <c r="AJ30" s="58"/>
    </row>
    <row r="31" spans="1:35" ht="25.5">
      <c r="A31" s="125">
        <v>18</v>
      </c>
      <c r="B31" s="90" t="s">
        <v>51</v>
      </c>
      <c r="C31" s="91"/>
      <c r="D31" s="92"/>
      <c r="E31" s="92"/>
      <c r="F31" s="92"/>
      <c r="G31" s="92"/>
      <c r="H31" s="92"/>
      <c r="I31" s="92">
        <f aca="true" t="shared" si="17" ref="I31:K32">C31+F31</f>
        <v>0</v>
      </c>
      <c r="J31" s="92">
        <f t="shared" si="17"/>
        <v>0</v>
      </c>
      <c r="K31" s="92">
        <f t="shared" si="17"/>
        <v>0</v>
      </c>
      <c r="L31" s="92">
        <f t="shared" si="0"/>
        <v>0</v>
      </c>
      <c r="M31" s="38"/>
      <c r="N31" s="38"/>
      <c r="O31" s="38">
        <f>SUM(Q31:T31)</f>
        <v>4</v>
      </c>
      <c r="P31" s="38">
        <f>SUM(Q31:V31)</f>
        <v>4</v>
      </c>
      <c r="Q31" s="93">
        <f aca="true" t="shared" si="18" ref="Q31:V32">W31+AC31</f>
        <v>4</v>
      </c>
      <c r="R31" s="93">
        <f t="shared" si="18"/>
        <v>0</v>
      </c>
      <c r="S31" s="93">
        <f t="shared" si="18"/>
        <v>0</v>
      </c>
      <c r="T31" s="93">
        <f t="shared" si="18"/>
        <v>0</v>
      </c>
      <c r="U31" s="93">
        <f t="shared" si="18"/>
        <v>0</v>
      </c>
      <c r="V31" s="93">
        <f t="shared" si="18"/>
        <v>0</v>
      </c>
      <c r="W31" s="94">
        <v>4</v>
      </c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 t="s">
        <v>190</v>
      </c>
    </row>
    <row r="32" spans="1:35" ht="12.75">
      <c r="A32" s="125">
        <v>19</v>
      </c>
      <c r="B32" s="90" t="s">
        <v>52</v>
      </c>
      <c r="C32" s="96"/>
      <c r="D32" s="92"/>
      <c r="E32" s="92"/>
      <c r="F32" s="92"/>
      <c r="G32" s="92"/>
      <c r="H32" s="92"/>
      <c r="I32" s="92">
        <f t="shared" si="17"/>
        <v>0</v>
      </c>
      <c r="J32" s="92">
        <f t="shared" si="17"/>
        <v>0</v>
      </c>
      <c r="K32" s="92">
        <f t="shared" si="17"/>
        <v>0</v>
      </c>
      <c r="L32" s="92">
        <f t="shared" si="0"/>
        <v>0</v>
      </c>
      <c r="M32" s="38"/>
      <c r="N32" s="38"/>
      <c r="O32" s="38">
        <f>SUM(Q32:T32)</f>
        <v>0</v>
      </c>
      <c r="P32" s="38">
        <f>SUM(Q32:V32)</f>
        <v>0</v>
      </c>
      <c r="Q32" s="93">
        <f t="shared" si="18"/>
        <v>0</v>
      </c>
      <c r="R32" s="93">
        <f t="shared" si="18"/>
        <v>0</v>
      </c>
      <c r="S32" s="93">
        <f t="shared" si="18"/>
        <v>0</v>
      </c>
      <c r="T32" s="93">
        <f t="shared" si="18"/>
        <v>0</v>
      </c>
      <c r="U32" s="93">
        <f t="shared" si="18"/>
        <v>0</v>
      </c>
      <c r="V32" s="93">
        <f t="shared" si="18"/>
        <v>0</v>
      </c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7"/>
    </row>
    <row r="33" spans="1:35" ht="51">
      <c r="A33" s="125">
        <v>20</v>
      </c>
      <c r="B33" s="98" t="s">
        <v>184</v>
      </c>
      <c r="C33" s="96"/>
      <c r="D33" s="92"/>
      <c r="E33" s="92"/>
      <c r="F33" s="92"/>
      <c r="G33" s="92"/>
      <c r="H33" s="92"/>
      <c r="I33" s="92">
        <f>C33+F33</f>
        <v>0</v>
      </c>
      <c r="J33" s="92">
        <f>D33+G33</f>
        <v>0</v>
      </c>
      <c r="K33" s="92">
        <f>E33+H33</f>
        <v>0</v>
      </c>
      <c r="L33" s="92">
        <f t="shared" si="0"/>
        <v>0</v>
      </c>
      <c r="M33" s="38"/>
      <c r="N33" s="38"/>
      <c r="O33" s="38">
        <f>SUM(Q33:T33)</f>
        <v>20</v>
      </c>
      <c r="P33" s="38">
        <f>SUM(Q33:V33)</f>
        <v>30</v>
      </c>
      <c r="Q33" s="93">
        <f aca="true" t="shared" si="19" ref="Q33:V33">W33+AC33</f>
        <v>0</v>
      </c>
      <c r="R33" s="93">
        <f t="shared" si="19"/>
        <v>0</v>
      </c>
      <c r="S33" s="93">
        <f t="shared" si="19"/>
        <v>20</v>
      </c>
      <c r="T33" s="93">
        <f t="shared" si="19"/>
        <v>0</v>
      </c>
      <c r="U33" s="93">
        <f t="shared" si="19"/>
        <v>10</v>
      </c>
      <c r="V33" s="93">
        <f t="shared" si="19"/>
        <v>0</v>
      </c>
      <c r="W33" s="94"/>
      <c r="X33" s="94"/>
      <c r="Y33" s="94"/>
      <c r="Z33" s="94"/>
      <c r="AA33" s="94"/>
      <c r="AB33" s="94"/>
      <c r="AC33" s="94"/>
      <c r="AD33" s="94"/>
      <c r="AE33" s="94">
        <v>20</v>
      </c>
      <c r="AF33" s="94"/>
      <c r="AG33" s="94">
        <v>10</v>
      </c>
      <c r="AH33" s="94"/>
      <c r="AI33" s="99" t="s">
        <v>145</v>
      </c>
    </row>
    <row r="34" spans="1:35" ht="12.75">
      <c r="A34" s="334" t="s">
        <v>6</v>
      </c>
      <c r="B34" s="334"/>
      <c r="C34" s="38">
        <f aca="true" t="shared" si="20" ref="C34:N34">SUM(C7:C33)</f>
        <v>28</v>
      </c>
      <c r="D34" s="38">
        <f t="shared" si="20"/>
        <v>2</v>
      </c>
      <c r="E34" s="38">
        <f t="shared" si="20"/>
        <v>0</v>
      </c>
      <c r="F34" s="38">
        <f t="shared" si="20"/>
        <v>16</v>
      </c>
      <c r="G34" s="38">
        <f t="shared" si="20"/>
        <v>6</v>
      </c>
      <c r="H34" s="38">
        <f t="shared" si="20"/>
        <v>8</v>
      </c>
      <c r="I34" s="38">
        <f t="shared" si="20"/>
        <v>44</v>
      </c>
      <c r="J34" s="38">
        <f t="shared" si="20"/>
        <v>8</v>
      </c>
      <c r="K34" s="38">
        <f t="shared" si="20"/>
        <v>8</v>
      </c>
      <c r="L34" s="38">
        <f t="shared" si="20"/>
        <v>60</v>
      </c>
      <c r="M34" s="38">
        <f t="shared" si="20"/>
        <v>0</v>
      </c>
      <c r="N34" s="38">
        <f t="shared" si="20"/>
        <v>0</v>
      </c>
      <c r="O34" s="38">
        <f>SUM(O7:O31)</f>
        <v>1059</v>
      </c>
      <c r="P34" s="317">
        <f aca="true" t="shared" si="21" ref="P34:AH34">SUM(P7:P31)</f>
        <v>1714</v>
      </c>
      <c r="Q34" s="317">
        <f t="shared" si="21"/>
        <v>379</v>
      </c>
      <c r="R34" s="317">
        <f t="shared" si="21"/>
        <v>130</v>
      </c>
      <c r="S34" s="317">
        <f t="shared" si="21"/>
        <v>390</v>
      </c>
      <c r="T34" s="317">
        <f t="shared" si="21"/>
        <v>160</v>
      </c>
      <c r="U34" s="317">
        <f t="shared" si="21"/>
        <v>335</v>
      </c>
      <c r="V34" s="317">
        <f t="shared" si="21"/>
        <v>320</v>
      </c>
      <c r="W34" s="317">
        <f t="shared" si="21"/>
        <v>214</v>
      </c>
      <c r="X34" s="317">
        <f t="shared" si="21"/>
        <v>95</v>
      </c>
      <c r="Y34" s="317">
        <f t="shared" si="21"/>
        <v>190</v>
      </c>
      <c r="Z34" s="317">
        <f t="shared" si="21"/>
        <v>50</v>
      </c>
      <c r="AA34" s="317">
        <f t="shared" si="21"/>
        <v>200</v>
      </c>
      <c r="AB34" s="317">
        <f t="shared" si="21"/>
        <v>0</v>
      </c>
      <c r="AC34" s="317">
        <f t="shared" si="21"/>
        <v>165</v>
      </c>
      <c r="AD34" s="317">
        <f t="shared" si="21"/>
        <v>35</v>
      </c>
      <c r="AE34" s="317">
        <f t="shared" si="21"/>
        <v>200</v>
      </c>
      <c r="AF34" s="317">
        <f t="shared" si="21"/>
        <v>110</v>
      </c>
      <c r="AG34" s="317">
        <f t="shared" si="21"/>
        <v>135</v>
      </c>
      <c r="AH34" s="317">
        <f t="shared" si="21"/>
        <v>320</v>
      </c>
      <c r="AI34" s="255"/>
    </row>
    <row r="35" spans="1:35" ht="12.75">
      <c r="A35" s="100"/>
      <c r="B35" s="38" t="s">
        <v>27</v>
      </c>
      <c r="C35" s="334">
        <f>SUM(C34:E34)</f>
        <v>30</v>
      </c>
      <c r="D35" s="334"/>
      <c r="E35" s="334"/>
      <c r="F35" s="334">
        <f>SUM(F34:H34)</f>
        <v>30</v>
      </c>
      <c r="G35" s="334"/>
      <c r="H35" s="334"/>
      <c r="I35" s="100"/>
      <c r="J35" s="334" t="s">
        <v>33</v>
      </c>
      <c r="K35" s="335"/>
      <c r="L35" s="335"/>
      <c r="M35" s="334" t="s">
        <v>34</v>
      </c>
      <c r="N35" s="334"/>
      <c r="O35" s="100"/>
      <c r="P35" s="101"/>
      <c r="Q35" s="336">
        <f>W35+AC35</f>
        <v>1059</v>
      </c>
      <c r="R35" s="336"/>
      <c r="S35" s="336"/>
      <c r="T35" s="336"/>
      <c r="U35" s="336">
        <f>AA35+AG35</f>
        <v>655</v>
      </c>
      <c r="V35" s="336"/>
      <c r="W35" s="331">
        <f>SUM(W34:Z34)</f>
        <v>549</v>
      </c>
      <c r="X35" s="331"/>
      <c r="Y35" s="331"/>
      <c r="Z35" s="331"/>
      <c r="AA35" s="331">
        <f>SUM(AA34:AB34)</f>
        <v>200</v>
      </c>
      <c r="AB35" s="331"/>
      <c r="AC35" s="331">
        <f>SUM(AC34:AF34)</f>
        <v>510</v>
      </c>
      <c r="AD35" s="331"/>
      <c r="AE35" s="331"/>
      <c r="AF35" s="331"/>
      <c r="AG35" s="331">
        <f>SUM(AG34:AH34)</f>
        <v>455</v>
      </c>
      <c r="AH35" s="331"/>
      <c r="AI35" s="102"/>
    </row>
    <row r="36" spans="1:35" ht="12.75">
      <c r="A36" s="100"/>
      <c r="B36" s="100"/>
      <c r="C36" s="100"/>
      <c r="D36" s="100"/>
      <c r="E36" s="103"/>
      <c r="F36" s="100"/>
      <c r="G36" s="100"/>
      <c r="H36" s="100"/>
      <c r="I36" s="100"/>
      <c r="J36" s="334" t="s">
        <v>32</v>
      </c>
      <c r="K36" s="335"/>
      <c r="L36" s="335"/>
      <c r="M36" s="335"/>
      <c r="N36" s="335"/>
      <c r="O36" s="103"/>
      <c r="P36" s="101"/>
      <c r="Q36" s="336">
        <f>W36+AC36</f>
        <v>1714</v>
      </c>
      <c r="R36" s="337"/>
      <c r="S36" s="337"/>
      <c r="T36" s="337"/>
      <c r="U36" s="337"/>
      <c r="V36" s="337"/>
      <c r="W36" s="331">
        <f>W35+AA35</f>
        <v>749</v>
      </c>
      <c r="X36" s="337"/>
      <c r="Y36" s="337"/>
      <c r="Z36" s="337"/>
      <c r="AA36" s="337"/>
      <c r="AB36" s="337"/>
      <c r="AC36" s="331">
        <f>AC35+AG35</f>
        <v>965</v>
      </c>
      <c r="AD36" s="331"/>
      <c r="AE36" s="331"/>
      <c r="AF36" s="331"/>
      <c r="AG36" s="331"/>
      <c r="AH36" s="331"/>
      <c r="AI36" s="102"/>
    </row>
    <row r="37" spans="1:35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1"/>
      <c r="N37" s="101"/>
      <c r="O37" s="101"/>
      <c r="P37" s="101"/>
      <c r="Q37" s="256"/>
      <c r="R37" s="256"/>
      <c r="S37" s="256"/>
      <c r="T37" s="256"/>
      <c r="U37" s="256"/>
      <c r="V37" s="257"/>
      <c r="W37" s="258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2"/>
    </row>
    <row r="38" spans="1:35" ht="12.75">
      <c r="A38" s="334" t="s">
        <v>21</v>
      </c>
      <c r="B38" s="334"/>
      <c r="C38" s="334" t="s">
        <v>22</v>
      </c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261"/>
      <c r="O38" s="105"/>
      <c r="P38" s="105"/>
      <c r="Q38" s="105"/>
      <c r="R38" s="105"/>
      <c r="S38" s="105"/>
      <c r="T38" s="105"/>
      <c r="U38" s="105"/>
      <c r="V38" s="106"/>
      <c r="Z38" s="104"/>
      <c r="AA38" s="104"/>
      <c r="AB38" s="104"/>
      <c r="AC38" s="104"/>
      <c r="AD38" s="104"/>
      <c r="AE38" s="104"/>
      <c r="AF38" s="104"/>
      <c r="AG38" s="104"/>
      <c r="AH38" s="104"/>
      <c r="AI38" s="102"/>
    </row>
    <row r="39" spans="1:35" ht="12.75">
      <c r="A39" s="356" t="s">
        <v>162</v>
      </c>
      <c r="B39" s="350"/>
      <c r="C39" s="271" t="s">
        <v>163</v>
      </c>
      <c r="D39" s="272"/>
      <c r="E39" s="272"/>
      <c r="F39" s="272"/>
      <c r="G39" s="272"/>
      <c r="H39" s="273"/>
      <c r="I39" s="108"/>
      <c r="J39" s="109" t="s">
        <v>164</v>
      </c>
      <c r="K39" s="110"/>
      <c r="L39" s="110"/>
      <c r="M39" s="111"/>
      <c r="O39" s="112"/>
      <c r="P39" s="112"/>
      <c r="Q39" s="113"/>
      <c r="R39" s="112"/>
      <c r="S39" s="112"/>
      <c r="T39" s="112"/>
      <c r="U39" s="112"/>
      <c r="V39" s="112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2"/>
    </row>
    <row r="40" spans="1:35" ht="12.75">
      <c r="A40" s="350" t="s">
        <v>165</v>
      </c>
      <c r="B40" s="350"/>
      <c r="C40" s="351" t="s">
        <v>166</v>
      </c>
      <c r="D40" s="351"/>
      <c r="E40" s="351"/>
      <c r="F40" s="351"/>
      <c r="G40" s="351"/>
      <c r="H40" s="351"/>
      <c r="I40" s="108"/>
      <c r="J40" s="114" t="s">
        <v>167</v>
      </c>
      <c r="K40" s="115"/>
      <c r="L40" s="115"/>
      <c r="M40" s="116"/>
      <c r="O40" s="112"/>
      <c r="P40" s="112"/>
      <c r="Q40" s="113"/>
      <c r="R40" s="112"/>
      <c r="S40" s="112"/>
      <c r="T40" s="112"/>
      <c r="U40" s="112"/>
      <c r="V40" s="112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8"/>
    </row>
    <row r="41" spans="1:35" ht="12.75">
      <c r="A41" s="350"/>
      <c r="B41" s="350"/>
      <c r="C41" s="351" t="s">
        <v>168</v>
      </c>
      <c r="D41" s="351"/>
      <c r="E41" s="351"/>
      <c r="F41" s="351"/>
      <c r="G41" s="351"/>
      <c r="H41" s="351"/>
      <c r="I41" s="108"/>
      <c r="J41" s="114" t="s">
        <v>169</v>
      </c>
      <c r="K41" s="115"/>
      <c r="L41" s="115"/>
      <c r="M41" s="116"/>
      <c r="O41" s="112"/>
      <c r="P41" s="112"/>
      <c r="Q41" s="113"/>
      <c r="R41" s="112"/>
      <c r="S41" s="112"/>
      <c r="T41" s="112"/>
      <c r="U41" s="112"/>
      <c r="V41" s="112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8"/>
    </row>
    <row r="42" spans="1:35" ht="12.75">
      <c r="A42" s="354"/>
      <c r="B42" s="355"/>
      <c r="C42" s="352" t="s">
        <v>170</v>
      </c>
      <c r="D42" s="352"/>
      <c r="E42" s="352"/>
      <c r="F42" s="352"/>
      <c r="G42" s="352"/>
      <c r="H42" s="352"/>
      <c r="I42" s="259"/>
      <c r="J42" s="260"/>
      <c r="K42" s="260"/>
      <c r="L42" s="260"/>
      <c r="M42" s="260"/>
      <c r="O42" s="106"/>
      <c r="P42" s="106"/>
      <c r="Q42" s="106"/>
      <c r="R42" s="112"/>
      <c r="S42" s="112"/>
      <c r="T42" s="112"/>
      <c r="U42" s="112"/>
      <c r="V42" s="119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8"/>
    </row>
    <row r="43" spans="1:35" ht="12.75">
      <c r="A43" s="349" t="s">
        <v>18</v>
      </c>
      <c r="B43" s="349"/>
      <c r="C43" s="334" t="s">
        <v>16</v>
      </c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 t="s">
        <v>17</v>
      </c>
      <c r="O43" s="334"/>
      <c r="P43" s="335"/>
      <c r="Q43" s="335"/>
      <c r="R43" s="112"/>
      <c r="U43" s="120"/>
      <c r="V43" s="121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8"/>
    </row>
    <row r="44" spans="1:23" ht="12.75">
      <c r="A44" s="348" t="s">
        <v>13</v>
      </c>
      <c r="B44" s="348"/>
      <c r="C44" s="329">
        <v>15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>
        <v>15</v>
      </c>
      <c r="O44" s="329"/>
      <c r="P44" s="329"/>
      <c r="Q44" s="329"/>
      <c r="R44" s="122"/>
      <c r="U44" s="120"/>
      <c r="V44" s="123"/>
      <c r="W44" s="120"/>
    </row>
    <row r="45" spans="1:22" ht="12.75">
      <c r="A45" s="348" t="s">
        <v>14</v>
      </c>
      <c r="B45" s="348"/>
      <c r="C45" s="329">
        <v>15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>
        <v>15</v>
      </c>
      <c r="O45" s="329"/>
      <c r="P45" s="329"/>
      <c r="Q45" s="329"/>
      <c r="R45" s="122"/>
      <c r="V45" s="123"/>
    </row>
    <row r="46" spans="1:22" ht="12.75">
      <c r="A46" s="348" t="s">
        <v>15</v>
      </c>
      <c r="B46" s="348"/>
      <c r="C46" s="329">
        <v>0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>
        <v>0</v>
      </c>
      <c r="O46" s="329"/>
      <c r="P46" s="329"/>
      <c r="Q46" s="329"/>
      <c r="R46" s="122"/>
      <c r="V46" s="123"/>
    </row>
    <row r="47" ht="12.75">
      <c r="V47" s="120"/>
    </row>
  </sheetData>
  <sheetProtection/>
  <mergeCells count="96">
    <mergeCell ref="A24:A25"/>
    <mergeCell ref="O16:O17"/>
    <mergeCell ref="B18:B20"/>
    <mergeCell ref="P16:P17"/>
    <mergeCell ref="M18:M20"/>
    <mergeCell ref="O18:O20"/>
    <mergeCell ref="P18:P20"/>
    <mergeCell ref="B16:B17"/>
    <mergeCell ref="L16:L17"/>
    <mergeCell ref="L18:L20"/>
    <mergeCell ref="C1:AH1"/>
    <mergeCell ref="N24:N25"/>
    <mergeCell ref="N18:N20"/>
    <mergeCell ref="C40:H40"/>
    <mergeCell ref="A2:AH2"/>
    <mergeCell ref="Q3:V5"/>
    <mergeCell ref="M3:N4"/>
    <mergeCell ref="P3:P6"/>
    <mergeCell ref="A16:A17"/>
    <mergeCell ref="A18:A20"/>
    <mergeCell ref="A40:B40"/>
    <mergeCell ref="K28:K30"/>
    <mergeCell ref="M35:N35"/>
    <mergeCell ref="W36:AB36"/>
    <mergeCell ref="A27:A30"/>
    <mergeCell ref="A34:B34"/>
    <mergeCell ref="V28:V30"/>
    <mergeCell ref="S28:S30"/>
    <mergeCell ref="AA35:AB35"/>
    <mergeCell ref="Q28:Q30"/>
    <mergeCell ref="A3:A6"/>
    <mergeCell ref="B3:B6"/>
    <mergeCell ref="I4:L4"/>
    <mergeCell ref="C4:H4"/>
    <mergeCell ref="A42:B42"/>
    <mergeCell ref="I28:I30"/>
    <mergeCell ref="A39:B39"/>
    <mergeCell ref="A38:B38"/>
    <mergeCell ref="C38:M38"/>
    <mergeCell ref="B24:B25"/>
    <mergeCell ref="C42:H42"/>
    <mergeCell ref="J28:J30"/>
    <mergeCell ref="J5:J6"/>
    <mergeCell ref="W5:AB5"/>
    <mergeCell ref="F35:H35"/>
    <mergeCell ref="M5:N5"/>
    <mergeCell ref="C35:E35"/>
    <mergeCell ref="C5:E5"/>
    <mergeCell ref="F28:F30"/>
    <mergeCell ref="I5:I6"/>
    <mergeCell ref="A46:B46"/>
    <mergeCell ref="A45:B45"/>
    <mergeCell ref="A44:B44"/>
    <mergeCell ref="A43:B43"/>
    <mergeCell ref="A41:B41"/>
    <mergeCell ref="C43:M43"/>
    <mergeCell ref="C46:M46"/>
    <mergeCell ref="C44:M44"/>
    <mergeCell ref="C45:M45"/>
    <mergeCell ref="C41:H41"/>
    <mergeCell ref="AI3:AI6"/>
    <mergeCell ref="AC5:AH5"/>
    <mergeCell ref="W3:AB4"/>
    <mergeCell ref="AC3:AH4"/>
    <mergeCell ref="J36:N36"/>
    <mergeCell ref="J35:L35"/>
    <mergeCell ref="O28:O30"/>
    <mergeCell ref="L28:L30"/>
    <mergeCell ref="M28:M30"/>
    <mergeCell ref="U28:U30"/>
    <mergeCell ref="N28:N30"/>
    <mergeCell ref="F5:H5"/>
    <mergeCell ref="O3:O6"/>
    <mergeCell ref="K5:K6"/>
    <mergeCell ref="L5:L6"/>
    <mergeCell ref="C3:L3"/>
    <mergeCell ref="Q36:V36"/>
    <mergeCell ref="M16:M17"/>
    <mergeCell ref="N16:N17"/>
    <mergeCell ref="W35:Z35"/>
    <mergeCell ref="AC35:AF35"/>
    <mergeCell ref="U35:V35"/>
    <mergeCell ref="Q35:T35"/>
    <mergeCell ref="P28:P30"/>
    <mergeCell ref="AE28:AE30"/>
    <mergeCell ref="R28:R30"/>
    <mergeCell ref="AD28:AD30"/>
    <mergeCell ref="N46:Q46"/>
    <mergeCell ref="N45:Q45"/>
    <mergeCell ref="T28:T30"/>
    <mergeCell ref="AC36:AH36"/>
    <mergeCell ref="C27:AI27"/>
    <mergeCell ref="AG28:AG30"/>
    <mergeCell ref="AG35:AH35"/>
    <mergeCell ref="N43:Q43"/>
    <mergeCell ref="N44:Q44"/>
  </mergeCells>
  <printOptions horizontalCentered="1"/>
  <pageMargins left="0" right="0" top="0" bottom="0" header="0" footer="0"/>
  <pageSetup fitToHeight="0" fitToWidth="1" horizontalDpi="600" verticalDpi="600" orientation="landscape" paperSize="9" scale="72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36"/>
  <sheetViews>
    <sheetView view="pageBreakPreview" zoomScaleSheetLayoutView="100" zoomScalePageLayoutView="0" workbookViewId="0" topLeftCell="B7">
      <selection activeCell="AI1" sqref="AI1"/>
    </sheetView>
  </sheetViews>
  <sheetFormatPr defaultColWidth="9.00390625" defaultRowHeight="12.75"/>
  <cols>
    <col min="1" max="1" width="3.125" style="170" customWidth="1"/>
    <col min="2" max="2" width="29.625" style="36" customWidth="1"/>
    <col min="3" max="3" width="4.125" style="170" customWidth="1"/>
    <col min="4" max="5" width="4.00390625" style="170" customWidth="1"/>
    <col min="6" max="6" width="4.125" style="170" customWidth="1"/>
    <col min="7" max="7" width="3.125" style="170" customWidth="1"/>
    <col min="8" max="8" width="3.375" style="170" customWidth="1"/>
    <col min="9" max="9" width="4.125" style="170" customWidth="1"/>
    <col min="10" max="10" width="4.00390625" style="170" customWidth="1"/>
    <col min="11" max="11" width="5.00390625" style="170" customWidth="1"/>
    <col min="12" max="12" width="8.125" style="170" customWidth="1"/>
    <col min="13" max="14" width="6.00390625" style="170" customWidth="1"/>
    <col min="15" max="15" width="6.125" style="170" customWidth="1"/>
    <col min="16" max="16" width="5.375" style="170" customWidth="1"/>
    <col min="17" max="17" width="6.25390625" style="204" bestFit="1" customWidth="1"/>
    <col min="18" max="18" width="3.875" style="204" customWidth="1"/>
    <col min="19" max="19" width="5.125" style="204" customWidth="1"/>
    <col min="20" max="21" width="6.25390625" style="204" bestFit="1" customWidth="1"/>
    <col min="22" max="22" width="4.00390625" style="204" customWidth="1"/>
    <col min="23" max="23" width="6.25390625" style="204" bestFit="1" customWidth="1"/>
    <col min="24" max="24" width="5.00390625" style="204" customWidth="1"/>
    <col min="25" max="25" width="6.25390625" style="204" bestFit="1" customWidth="1"/>
    <col min="26" max="26" width="4.375" style="204" customWidth="1"/>
    <col min="27" max="27" width="4.125" style="204" customWidth="1"/>
    <col min="28" max="28" width="4.375" style="204" bestFit="1" customWidth="1"/>
    <col min="29" max="34" width="3.875" style="204" customWidth="1"/>
    <col min="35" max="35" width="30.00390625" style="170" customWidth="1"/>
    <col min="36" max="16384" width="9.125" style="170" customWidth="1"/>
  </cols>
  <sheetData>
    <row r="1" spans="2:35" ht="31.5" customHeight="1">
      <c r="B1" s="270" t="s">
        <v>186</v>
      </c>
      <c r="C1" s="389" t="s">
        <v>189</v>
      </c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26" t="s">
        <v>197</v>
      </c>
    </row>
    <row r="2" spans="1:35" ht="27" customHeight="1">
      <c r="A2" s="371" t="s">
        <v>188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171"/>
    </row>
    <row r="3" spans="1:35" ht="12.75">
      <c r="A3" s="367" t="s">
        <v>19</v>
      </c>
      <c r="B3" s="334" t="s">
        <v>20</v>
      </c>
      <c r="C3" s="367" t="s">
        <v>7</v>
      </c>
      <c r="D3" s="367"/>
      <c r="E3" s="367"/>
      <c r="F3" s="367"/>
      <c r="G3" s="367"/>
      <c r="H3" s="367"/>
      <c r="I3" s="367"/>
      <c r="J3" s="367"/>
      <c r="K3" s="367"/>
      <c r="L3" s="368"/>
      <c r="M3" s="367" t="s">
        <v>8</v>
      </c>
      <c r="N3" s="367"/>
      <c r="O3" s="386" t="s">
        <v>36</v>
      </c>
      <c r="P3" s="386" t="s">
        <v>35</v>
      </c>
      <c r="Q3" s="372" t="s">
        <v>1</v>
      </c>
      <c r="R3" s="372"/>
      <c r="S3" s="372"/>
      <c r="T3" s="372"/>
      <c r="U3" s="372"/>
      <c r="V3" s="372"/>
      <c r="W3" s="372" t="s">
        <v>98</v>
      </c>
      <c r="X3" s="372"/>
      <c r="Y3" s="372"/>
      <c r="Z3" s="372"/>
      <c r="AA3" s="372"/>
      <c r="AB3" s="372"/>
      <c r="AC3" s="372" t="s">
        <v>99</v>
      </c>
      <c r="AD3" s="372"/>
      <c r="AE3" s="372"/>
      <c r="AF3" s="372"/>
      <c r="AG3" s="372"/>
      <c r="AH3" s="372"/>
      <c r="AI3" s="367" t="s">
        <v>25</v>
      </c>
    </row>
    <row r="4" spans="1:35" ht="12.75">
      <c r="A4" s="367"/>
      <c r="B4" s="334"/>
      <c r="C4" s="367" t="s">
        <v>29</v>
      </c>
      <c r="D4" s="367"/>
      <c r="E4" s="367"/>
      <c r="F4" s="367"/>
      <c r="G4" s="367"/>
      <c r="H4" s="367"/>
      <c r="I4" s="367" t="s">
        <v>28</v>
      </c>
      <c r="J4" s="367"/>
      <c r="K4" s="367"/>
      <c r="L4" s="368"/>
      <c r="M4" s="367"/>
      <c r="N4" s="367"/>
      <c r="O4" s="387"/>
      <c r="P4" s="386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67"/>
    </row>
    <row r="5" spans="1:35" ht="12.75">
      <c r="A5" s="367"/>
      <c r="B5" s="334"/>
      <c r="C5" s="367" t="s">
        <v>4</v>
      </c>
      <c r="D5" s="367"/>
      <c r="E5" s="368"/>
      <c r="F5" s="367" t="s">
        <v>5</v>
      </c>
      <c r="G5" s="367"/>
      <c r="H5" s="367"/>
      <c r="I5" s="367" t="s">
        <v>30</v>
      </c>
      <c r="J5" s="367" t="s">
        <v>11</v>
      </c>
      <c r="K5" s="367" t="s">
        <v>12</v>
      </c>
      <c r="L5" s="367" t="s">
        <v>31</v>
      </c>
      <c r="M5" s="367" t="s">
        <v>10</v>
      </c>
      <c r="N5" s="367"/>
      <c r="O5" s="387"/>
      <c r="P5" s="386"/>
      <c r="Q5" s="372"/>
      <c r="R5" s="372"/>
      <c r="S5" s="372"/>
      <c r="T5" s="372"/>
      <c r="U5" s="372"/>
      <c r="V5" s="372"/>
      <c r="W5" s="372" t="s">
        <v>24</v>
      </c>
      <c r="X5" s="372"/>
      <c r="Y5" s="372"/>
      <c r="Z5" s="372"/>
      <c r="AA5" s="372"/>
      <c r="AB5" s="372"/>
      <c r="AC5" s="372" t="s">
        <v>24</v>
      </c>
      <c r="AD5" s="372"/>
      <c r="AE5" s="372"/>
      <c r="AF5" s="372"/>
      <c r="AG5" s="372"/>
      <c r="AH5" s="372"/>
      <c r="AI5" s="367"/>
    </row>
    <row r="6" spans="1:35" ht="12.75">
      <c r="A6" s="367"/>
      <c r="B6" s="334"/>
      <c r="C6" s="172" t="s">
        <v>30</v>
      </c>
      <c r="D6" s="172" t="s">
        <v>11</v>
      </c>
      <c r="E6" s="172" t="s">
        <v>12</v>
      </c>
      <c r="F6" s="172" t="s">
        <v>30</v>
      </c>
      <c r="G6" s="172" t="s">
        <v>11</v>
      </c>
      <c r="H6" s="172" t="s">
        <v>12</v>
      </c>
      <c r="I6" s="367"/>
      <c r="J6" s="367"/>
      <c r="K6" s="367"/>
      <c r="L6" s="368"/>
      <c r="M6" s="172" t="s">
        <v>4</v>
      </c>
      <c r="N6" s="172" t="s">
        <v>5</v>
      </c>
      <c r="O6" s="387"/>
      <c r="P6" s="386"/>
      <c r="Q6" s="173" t="s">
        <v>2</v>
      </c>
      <c r="R6" s="173" t="s">
        <v>3</v>
      </c>
      <c r="S6" s="173" t="s">
        <v>9</v>
      </c>
      <c r="T6" s="173" t="s">
        <v>11</v>
      </c>
      <c r="U6" s="173" t="s">
        <v>23</v>
      </c>
      <c r="V6" s="173" t="s">
        <v>12</v>
      </c>
      <c r="W6" s="173" t="s">
        <v>2</v>
      </c>
      <c r="X6" s="173" t="s">
        <v>3</v>
      </c>
      <c r="Y6" s="173" t="s">
        <v>9</v>
      </c>
      <c r="Z6" s="173" t="s">
        <v>11</v>
      </c>
      <c r="AA6" s="173" t="s">
        <v>23</v>
      </c>
      <c r="AB6" s="173" t="s">
        <v>12</v>
      </c>
      <c r="AC6" s="173" t="s">
        <v>2</v>
      </c>
      <c r="AD6" s="173" t="s">
        <v>3</v>
      </c>
      <c r="AE6" s="173" t="s">
        <v>9</v>
      </c>
      <c r="AF6" s="173" t="s">
        <v>11</v>
      </c>
      <c r="AG6" s="173" t="s">
        <v>23</v>
      </c>
      <c r="AH6" s="173" t="s">
        <v>12</v>
      </c>
      <c r="AI6" s="367"/>
    </row>
    <row r="7" spans="1:35" s="178" customFormat="1" ht="27" customHeight="1">
      <c r="A7" s="196">
        <v>1</v>
      </c>
      <c r="B7" s="34" t="s">
        <v>112</v>
      </c>
      <c r="C7" s="174"/>
      <c r="D7" s="174">
        <v>1</v>
      </c>
      <c r="E7" s="174"/>
      <c r="F7" s="174"/>
      <c r="G7" s="174">
        <v>2</v>
      </c>
      <c r="H7" s="174"/>
      <c r="I7" s="174">
        <f aca="true" t="shared" si="0" ref="I7:K8">C7+F7</f>
        <v>0</v>
      </c>
      <c r="J7" s="174">
        <f>D7+G7</f>
        <v>3</v>
      </c>
      <c r="K7" s="174">
        <f>E7+H7</f>
        <v>0</v>
      </c>
      <c r="L7" s="174">
        <f>SUM(I7:K7)</f>
        <v>3</v>
      </c>
      <c r="M7" s="175"/>
      <c r="N7" s="175" t="s">
        <v>38</v>
      </c>
      <c r="O7" s="175">
        <f>SUM(Q7:T7)</f>
        <v>60</v>
      </c>
      <c r="P7" s="175">
        <f>SUM(Q7:V7)</f>
        <v>60</v>
      </c>
      <c r="Q7" s="176">
        <f aca="true" t="shared" si="1" ref="Q7:V7">W7+AC7</f>
        <v>0</v>
      </c>
      <c r="R7" s="176">
        <f t="shared" si="1"/>
        <v>0</v>
      </c>
      <c r="S7" s="176">
        <f t="shared" si="1"/>
        <v>0</v>
      </c>
      <c r="T7" s="176">
        <f t="shared" si="1"/>
        <v>60</v>
      </c>
      <c r="U7" s="176">
        <f t="shared" si="1"/>
        <v>0</v>
      </c>
      <c r="V7" s="176">
        <f t="shared" si="1"/>
        <v>0</v>
      </c>
      <c r="W7" s="176"/>
      <c r="X7" s="176"/>
      <c r="Y7" s="176"/>
      <c r="Z7" s="176">
        <v>20</v>
      </c>
      <c r="AA7" s="176"/>
      <c r="AB7" s="176"/>
      <c r="AC7" s="176"/>
      <c r="AD7" s="176"/>
      <c r="AE7" s="176"/>
      <c r="AF7" s="176">
        <v>40</v>
      </c>
      <c r="AG7" s="176"/>
      <c r="AH7" s="176"/>
      <c r="AI7" s="177" t="s">
        <v>156</v>
      </c>
    </row>
    <row r="8" spans="1:35" s="180" customFormat="1" ht="12.75">
      <c r="A8" s="368">
        <v>2</v>
      </c>
      <c r="B8" s="373" t="s">
        <v>116</v>
      </c>
      <c r="C8" s="370">
        <v>4</v>
      </c>
      <c r="D8" s="370">
        <v>1</v>
      </c>
      <c r="E8" s="370"/>
      <c r="F8" s="370"/>
      <c r="G8" s="370">
        <v>1</v>
      </c>
      <c r="H8" s="370">
        <v>4</v>
      </c>
      <c r="I8" s="370">
        <f t="shared" si="0"/>
        <v>4</v>
      </c>
      <c r="J8" s="370">
        <f t="shared" si="0"/>
        <v>2</v>
      </c>
      <c r="K8" s="370">
        <f t="shared" si="0"/>
        <v>4</v>
      </c>
      <c r="L8" s="370">
        <f>SUM(I8:K8)</f>
        <v>10</v>
      </c>
      <c r="M8" s="369"/>
      <c r="N8" s="369" t="s">
        <v>37</v>
      </c>
      <c r="O8" s="369">
        <f>SUM(Q8:T9)</f>
        <v>150</v>
      </c>
      <c r="P8" s="369">
        <f>SUM(Q8:V9)</f>
        <v>335</v>
      </c>
      <c r="Q8" s="179">
        <f aca="true" t="shared" si="2" ref="Q8:Q22">W8+AC8</f>
        <v>20</v>
      </c>
      <c r="R8" s="179">
        <f aca="true" t="shared" si="3" ref="R8:R22">X8+AD8</f>
        <v>0</v>
      </c>
      <c r="S8" s="179">
        <f aca="true" t="shared" si="4" ref="S8:S22">Y8+AE8</f>
        <v>0</v>
      </c>
      <c r="T8" s="179">
        <f aca="true" t="shared" si="5" ref="T8:T22">Z8+AF8</f>
        <v>0</v>
      </c>
      <c r="U8" s="179">
        <f aca="true" t="shared" si="6" ref="U8:U22">AA8+AG8</f>
        <v>0</v>
      </c>
      <c r="V8" s="179">
        <f aca="true" t="shared" si="7" ref="V8:V22">AB8+AH8</f>
        <v>0</v>
      </c>
      <c r="W8" s="179">
        <v>20</v>
      </c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388" t="s">
        <v>45</v>
      </c>
    </row>
    <row r="9" spans="1:36" s="180" customFormat="1" ht="15.75" customHeight="1">
      <c r="A9" s="368"/>
      <c r="B9" s="373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69"/>
      <c r="N9" s="369"/>
      <c r="O9" s="369"/>
      <c r="P9" s="369"/>
      <c r="Q9" s="179">
        <f t="shared" si="2"/>
        <v>30</v>
      </c>
      <c r="R9" s="179">
        <f t="shared" si="3"/>
        <v>20</v>
      </c>
      <c r="S9" s="179">
        <f t="shared" si="4"/>
        <v>0</v>
      </c>
      <c r="T9" s="179">
        <f t="shared" si="5"/>
        <v>80</v>
      </c>
      <c r="U9" s="179">
        <f t="shared" si="6"/>
        <v>25</v>
      </c>
      <c r="V9" s="179">
        <f t="shared" si="7"/>
        <v>160</v>
      </c>
      <c r="W9" s="179">
        <v>30</v>
      </c>
      <c r="X9" s="179">
        <v>20</v>
      </c>
      <c r="Y9" s="179"/>
      <c r="Z9" s="179">
        <v>40</v>
      </c>
      <c r="AA9" s="179">
        <v>25</v>
      </c>
      <c r="AB9" s="179"/>
      <c r="AC9" s="179"/>
      <c r="AD9" s="179"/>
      <c r="AE9" s="179"/>
      <c r="AF9" s="179">
        <v>40</v>
      </c>
      <c r="AG9" s="179"/>
      <c r="AH9" s="179">
        <v>160</v>
      </c>
      <c r="AI9" s="388"/>
      <c r="AJ9" s="312"/>
    </row>
    <row r="10" spans="1:36" s="180" customFormat="1" ht="12.75">
      <c r="A10" s="368">
        <v>3</v>
      </c>
      <c r="B10" s="373" t="s">
        <v>117</v>
      </c>
      <c r="C10" s="370">
        <v>4</v>
      </c>
      <c r="D10" s="370">
        <v>4</v>
      </c>
      <c r="E10" s="370"/>
      <c r="F10" s="370"/>
      <c r="G10" s="370">
        <v>2</v>
      </c>
      <c r="H10" s="370">
        <v>4</v>
      </c>
      <c r="I10" s="370">
        <f>C10+F10</f>
        <v>4</v>
      </c>
      <c r="J10" s="370">
        <f>D10+G10</f>
        <v>6</v>
      </c>
      <c r="K10" s="370">
        <f>E10+H10</f>
        <v>4</v>
      </c>
      <c r="L10" s="370">
        <f>SUM(I10:K10)</f>
        <v>14</v>
      </c>
      <c r="M10" s="369"/>
      <c r="N10" s="369" t="s">
        <v>38</v>
      </c>
      <c r="O10" s="369">
        <f>SUM(Q10:T11)</f>
        <v>190</v>
      </c>
      <c r="P10" s="369">
        <f>SUM(Q10:V11)</f>
        <v>375</v>
      </c>
      <c r="Q10" s="179">
        <f t="shared" si="2"/>
        <v>20</v>
      </c>
      <c r="R10" s="179">
        <f t="shared" si="3"/>
        <v>0</v>
      </c>
      <c r="S10" s="179">
        <f t="shared" si="4"/>
        <v>0</v>
      </c>
      <c r="T10" s="179">
        <f t="shared" si="5"/>
        <v>0</v>
      </c>
      <c r="U10" s="179">
        <f t="shared" si="6"/>
        <v>0</v>
      </c>
      <c r="V10" s="179">
        <f t="shared" si="7"/>
        <v>0</v>
      </c>
      <c r="W10" s="179">
        <v>20</v>
      </c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388" t="s">
        <v>65</v>
      </c>
      <c r="AJ10" s="312"/>
    </row>
    <row r="11" spans="1:36" s="180" customFormat="1" ht="12.75">
      <c r="A11" s="368"/>
      <c r="B11" s="373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69"/>
      <c r="N11" s="369"/>
      <c r="O11" s="369"/>
      <c r="P11" s="369"/>
      <c r="Q11" s="179">
        <f t="shared" si="2"/>
        <v>30</v>
      </c>
      <c r="R11" s="179">
        <f t="shared" si="3"/>
        <v>20</v>
      </c>
      <c r="S11" s="179">
        <f t="shared" si="4"/>
        <v>0</v>
      </c>
      <c r="T11" s="179">
        <f t="shared" si="5"/>
        <v>120</v>
      </c>
      <c r="U11" s="179">
        <f t="shared" si="6"/>
        <v>25</v>
      </c>
      <c r="V11" s="179">
        <f t="shared" si="7"/>
        <v>160</v>
      </c>
      <c r="W11" s="179">
        <v>30</v>
      </c>
      <c r="X11" s="179">
        <v>20</v>
      </c>
      <c r="Y11" s="179"/>
      <c r="Z11" s="179">
        <v>40</v>
      </c>
      <c r="AA11" s="179">
        <v>25</v>
      </c>
      <c r="AB11" s="179"/>
      <c r="AC11" s="179"/>
      <c r="AD11" s="179"/>
      <c r="AE11" s="179"/>
      <c r="AF11" s="179">
        <v>80</v>
      </c>
      <c r="AG11" s="179"/>
      <c r="AH11" s="179">
        <v>160</v>
      </c>
      <c r="AI11" s="388"/>
      <c r="AJ11" s="312"/>
    </row>
    <row r="12" spans="1:36" s="180" customFormat="1" ht="12.75">
      <c r="A12" s="368">
        <v>4</v>
      </c>
      <c r="B12" s="373" t="s">
        <v>118</v>
      </c>
      <c r="C12" s="370">
        <v>3</v>
      </c>
      <c r="D12" s="370">
        <v>3</v>
      </c>
      <c r="E12" s="370"/>
      <c r="F12" s="370"/>
      <c r="G12" s="370">
        <v>4</v>
      </c>
      <c r="H12" s="370">
        <v>3</v>
      </c>
      <c r="I12" s="370">
        <f aca="true" t="shared" si="8" ref="I12:I21">C12+F12</f>
        <v>3</v>
      </c>
      <c r="J12" s="370">
        <f aca="true" t="shared" si="9" ref="J12:J21">D12+G12</f>
        <v>7</v>
      </c>
      <c r="K12" s="370">
        <f aca="true" t="shared" si="10" ref="K12:K21">E12+H12</f>
        <v>3</v>
      </c>
      <c r="L12" s="370">
        <f>SUM(I12:K15)</f>
        <v>16</v>
      </c>
      <c r="M12" s="369"/>
      <c r="N12" s="369" t="s">
        <v>38</v>
      </c>
      <c r="O12" s="369">
        <f>SUM(Q12:T15)</f>
        <v>250</v>
      </c>
      <c r="P12" s="369">
        <f>SUM(Q12:V15)</f>
        <v>445</v>
      </c>
      <c r="Q12" s="179">
        <f t="shared" si="2"/>
        <v>10</v>
      </c>
      <c r="R12" s="179">
        <f t="shared" si="3"/>
        <v>15</v>
      </c>
      <c r="S12" s="179">
        <f t="shared" si="4"/>
        <v>0</v>
      </c>
      <c r="T12" s="179">
        <f t="shared" si="5"/>
        <v>0</v>
      </c>
      <c r="U12" s="179">
        <f t="shared" si="6"/>
        <v>0</v>
      </c>
      <c r="V12" s="179">
        <f t="shared" si="7"/>
        <v>0</v>
      </c>
      <c r="W12" s="179">
        <v>10</v>
      </c>
      <c r="X12" s="179">
        <v>15</v>
      </c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388" t="s">
        <v>191</v>
      </c>
      <c r="AJ12" s="312"/>
    </row>
    <row r="13" spans="1:36" s="180" customFormat="1" ht="27" customHeight="1">
      <c r="A13" s="368"/>
      <c r="B13" s="373"/>
      <c r="C13" s="379"/>
      <c r="D13" s="370"/>
      <c r="E13" s="370"/>
      <c r="F13" s="370"/>
      <c r="G13" s="370"/>
      <c r="H13" s="370"/>
      <c r="I13" s="370"/>
      <c r="J13" s="370"/>
      <c r="K13" s="370"/>
      <c r="L13" s="370"/>
      <c r="M13" s="369"/>
      <c r="N13" s="369"/>
      <c r="O13" s="369"/>
      <c r="P13" s="369"/>
      <c r="Q13" s="179">
        <f t="shared" si="2"/>
        <v>20</v>
      </c>
      <c r="R13" s="179">
        <f t="shared" si="3"/>
        <v>25</v>
      </c>
      <c r="S13" s="179">
        <f t="shared" si="4"/>
        <v>0</v>
      </c>
      <c r="T13" s="179">
        <f t="shared" si="5"/>
        <v>140</v>
      </c>
      <c r="U13" s="179">
        <f t="shared" si="6"/>
        <v>25</v>
      </c>
      <c r="V13" s="179">
        <f t="shared" si="7"/>
        <v>120</v>
      </c>
      <c r="W13" s="179">
        <v>20</v>
      </c>
      <c r="X13" s="179">
        <v>25</v>
      </c>
      <c r="Y13" s="179"/>
      <c r="Z13" s="179">
        <v>40</v>
      </c>
      <c r="AA13" s="179">
        <v>25</v>
      </c>
      <c r="AB13" s="179"/>
      <c r="AC13" s="179"/>
      <c r="AD13" s="179"/>
      <c r="AE13" s="179"/>
      <c r="AF13" s="179">
        <v>100</v>
      </c>
      <c r="AG13" s="179"/>
      <c r="AH13" s="179">
        <v>120</v>
      </c>
      <c r="AI13" s="388"/>
      <c r="AJ13" s="312"/>
    </row>
    <row r="14" spans="1:36" s="180" customFormat="1" ht="12.75">
      <c r="A14" s="368"/>
      <c r="B14" s="373"/>
      <c r="C14" s="370">
        <v>1</v>
      </c>
      <c r="D14" s="370"/>
      <c r="E14" s="370"/>
      <c r="F14" s="370"/>
      <c r="G14" s="370">
        <v>1</v>
      </c>
      <c r="H14" s="370">
        <v>1</v>
      </c>
      <c r="I14" s="370">
        <f>C14+F15</f>
        <v>1</v>
      </c>
      <c r="J14" s="370">
        <f>D14+G14</f>
        <v>1</v>
      </c>
      <c r="K14" s="370">
        <f>E15+H14</f>
        <v>1</v>
      </c>
      <c r="L14" s="370"/>
      <c r="M14" s="369"/>
      <c r="N14" s="369"/>
      <c r="O14" s="369"/>
      <c r="P14" s="369"/>
      <c r="Q14" s="179">
        <f t="shared" si="2"/>
        <v>10</v>
      </c>
      <c r="R14" s="179">
        <f t="shared" si="3"/>
        <v>0</v>
      </c>
      <c r="S14" s="179">
        <f t="shared" si="4"/>
        <v>0</v>
      </c>
      <c r="T14" s="179">
        <f t="shared" si="5"/>
        <v>0</v>
      </c>
      <c r="U14" s="179">
        <f t="shared" si="6"/>
        <v>0</v>
      </c>
      <c r="V14" s="179">
        <f t="shared" si="7"/>
        <v>0</v>
      </c>
      <c r="W14" s="179">
        <v>10</v>
      </c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388" t="s">
        <v>66</v>
      </c>
      <c r="AJ14" s="312"/>
    </row>
    <row r="15" spans="1:36" s="180" customFormat="1" ht="12.75">
      <c r="A15" s="368"/>
      <c r="B15" s="373"/>
      <c r="C15" s="379"/>
      <c r="D15" s="370"/>
      <c r="E15" s="370"/>
      <c r="F15" s="370"/>
      <c r="G15" s="370"/>
      <c r="H15" s="370"/>
      <c r="I15" s="370"/>
      <c r="J15" s="370"/>
      <c r="K15" s="370"/>
      <c r="L15" s="370"/>
      <c r="M15" s="369"/>
      <c r="N15" s="369"/>
      <c r="O15" s="369"/>
      <c r="P15" s="369"/>
      <c r="Q15" s="179">
        <f t="shared" si="2"/>
        <v>10</v>
      </c>
      <c r="R15" s="179">
        <f t="shared" si="3"/>
        <v>0</v>
      </c>
      <c r="S15" s="179">
        <f t="shared" si="4"/>
        <v>0</v>
      </c>
      <c r="T15" s="179">
        <f t="shared" si="5"/>
        <v>20</v>
      </c>
      <c r="U15" s="179">
        <f t="shared" si="6"/>
        <v>10</v>
      </c>
      <c r="V15" s="179">
        <f t="shared" si="7"/>
        <v>40</v>
      </c>
      <c r="W15" s="179">
        <v>10</v>
      </c>
      <c r="X15" s="179"/>
      <c r="Y15" s="179"/>
      <c r="Z15" s="179"/>
      <c r="AA15" s="179">
        <v>10</v>
      </c>
      <c r="AB15" s="179"/>
      <c r="AC15" s="179"/>
      <c r="AD15" s="179"/>
      <c r="AE15" s="179"/>
      <c r="AF15" s="179">
        <v>20</v>
      </c>
      <c r="AG15" s="179"/>
      <c r="AH15" s="179">
        <v>40</v>
      </c>
      <c r="AI15" s="388"/>
      <c r="AJ15" s="312"/>
    </row>
    <row r="16" spans="1:36" s="180" customFormat="1" ht="12.75">
      <c r="A16" s="368">
        <v>5</v>
      </c>
      <c r="B16" s="373" t="s">
        <v>119</v>
      </c>
      <c r="C16" s="181">
        <v>1</v>
      </c>
      <c r="D16" s="181"/>
      <c r="E16" s="181"/>
      <c r="F16" s="181"/>
      <c r="G16" s="181">
        <v>2</v>
      </c>
      <c r="H16" s="181">
        <v>1</v>
      </c>
      <c r="I16" s="181">
        <f t="shared" si="8"/>
        <v>1</v>
      </c>
      <c r="J16" s="181">
        <f t="shared" si="9"/>
        <v>2</v>
      </c>
      <c r="K16" s="181">
        <f t="shared" si="10"/>
        <v>1</v>
      </c>
      <c r="L16" s="370">
        <f>SUM(I16:K17)</f>
        <v>8</v>
      </c>
      <c r="M16" s="369"/>
      <c r="N16" s="369" t="s">
        <v>37</v>
      </c>
      <c r="O16" s="182">
        <f aca="true" t="shared" si="11" ref="O16:O21">SUM(Q16:T16)</f>
        <v>60</v>
      </c>
      <c r="P16" s="182">
        <f aca="true" t="shared" si="12" ref="P16:P21">SUM(Q16:V16)</f>
        <v>110</v>
      </c>
      <c r="Q16" s="179">
        <f t="shared" si="2"/>
        <v>20</v>
      </c>
      <c r="R16" s="179">
        <f t="shared" si="3"/>
        <v>0</v>
      </c>
      <c r="S16" s="179">
        <f t="shared" si="4"/>
        <v>0</v>
      </c>
      <c r="T16" s="179">
        <f t="shared" si="5"/>
        <v>40</v>
      </c>
      <c r="U16" s="179">
        <f t="shared" si="6"/>
        <v>10</v>
      </c>
      <c r="V16" s="179">
        <f t="shared" si="7"/>
        <v>40</v>
      </c>
      <c r="W16" s="179">
        <v>20</v>
      </c>
      <c r="X16" s="179"/>
      <c r="Y16" s="179"/>
      <c r="Z16" s="179"/>
      <c r="AA16" s="179">
        <v>10</v>
      </c>
      <c r="AB16" s="179"/>
      <c r="AC16" s="179"/>
      <c r="AD16" s="179"/>
      <c r="AE16" s="179"/>
      <c r="AF16" s="179">
        <v>40</v>
      </c>
      <c r="AG16" s="179"/>
      <c r="AH16" s="179">
        <v>40</v>
      </c>
      <c r="AI16" s="183" t="s">
        <v>67</v>
      </c>
      <c r="AJ16" s="312"/>
    </row>
    <row r="17" spans="1:36" s="180" customFormat="1" ht="25.5">
      <c r="A17" s="368"/>
      <c r="B17" s="373"/>
      <c r="C17" s="181">
        <v>1</v>
      </c>
      <c r="D17" s="181"/>
      <c r="E17" s="181"/>
      <c r="F17" s="181"/>
      <c r="G17" s="181">
        <v>2</v>
      </c>
      <c r="H17" s="181">
        <v>1</v>
      </c>
      <c r="I17" s="181">
        <f t="shared" si="8"/>
        <v>1</v>
      </c>
      <c r="J17" s="181">
        <f t="shared" si="9"/>
        <v>2</v>
      </c>
      <c r="K17" s="181">
        <f t="shared" si="10"/>
        <v>1</v>
      </c>
      <c r="L17" s="370"/>
      <c r="M17" s="369"/>
      <c r="N17" s="369"/>
      <c r="O17" s="182">
        <f t="shared" si="11"/>
        <v>60</v>
      </c>
      <c r="P17" s="182">
        <f t="shared" si="12"/>
        <v>115</v>
      </c>
      <c r="Q17" s="179">
        <f t="shared" si="2"/>
        <v>20</v>
      </c>
      <c r="R17" s="179">
        <f t="shared" si="3"/>
        <v>0</v>
      </c>
      <c r="S17" s="179">
        <f t="shared" si="4"/>
        <v>0</v>
      </c>
      <c r="T17" s="179">
        <f t="shared" si="5"/>
        <v>40</v>
      </c>
      <c r="U17" s="179">
        <f t="shared" si="6"/>
        <v>15</v>
      </c>
      <c r="V17" s="179">
        <f t="shared" si="7"/>
        <v>40</v>
      </c>
      <c r="W17" s="179">
        <v>20</v>
      </c>
      <c r="X17" s="179"/>
      <c r="Y17" s="179"/>
      <c r="Z17" s="179"/>
      <c r="AA17" s="179">
        <v>15</v>
      </c>
      <c r="AB17" s="179"/>
      <c r="AC17" s="179"/>
      <c r="AD17" s="179"/>
      <c r="AE17" s="179"/>
      <c r="AF17" s="179">
        <v>40</v>
      </c>
      <c r="AG17" s="179"/>
      <c r="AH17" s="179">
        <v>40</v>
      </c>
      <c r="AI17" s="183" t="s">
        <v>68</v>
      </c>
      <c r="AJ17" s="312"/>
    </row>
    <row r="18" spans="1:36" s="178" customFormat="1" ht="38.25">
      <c r="A18" s="196">
        <v>6</v>
      </c>
      <c r="B18" s="184" t="s">
        <v>113</v>
      </c>
      <c r="C18" s="174">
        <v>1.5</v>
      </c>
      <c r="D18" s="174"/>
      <c r="E18" s="174"/>
      <c r="F18" s="174"/>
      <c r="G18" s="174"/>
      <c r="H18" s="174"/>
      <c r="I18" s="174">
        <f t="shared" si="8"/>
        <v>1.5</v>
      </c>
      <c r="J18" s="174">
        <f t="shared" si="9"/>
        <v>0</v>
      </c>
      <c r="K18" s="174">
        <f t="shared" si="10"/>
        <v>0</v>
      </c>
      <c r="L18" s="174">
        <f>SUM(I18:K18)</f>
        <v>1.5</v>
      </c>
      <c r="M18" s="175" t="s">
        <v>37</v>
      </c>
      <c r="N18" s="175"/>
      <c r="O18" s="175">
        <f t="shared" si="11"/>
        <v>30</v>
      </c>
      <c r="P18" s="175">
        <f t="shared" si="12"/>
        <v>45</v>
      </c>
      <c r="Q18" s="176">
        <f t="shared" si="2"/>
        <v>10</v>
      </c>
      <c r="R18" s="176">
        <f t="shared" si="3"/>
        <v>0</v>
      </c>
      <c r="S18" s="176">
        <f t="shared" si="4"/>
        <v>20</v>
      </c>
      <c r="T18" s="176">
        <f t="shared" si="5"/>
        <v>0</v>
      </c>
      <c r="U18" s="176">
        <f t="shared" si="6"/>
        <v>15</v>
      </c>
      <c r="V18" s="176">
        <f t="shared" si="7"/>
        <v>0</v>
      </c>
      <c r="W18" s="176">
        <v>10</v>
      </c>
      <c r="X18" s="176"/>
      <c r="Y18" s="81">
        <v>20</v>
      </c>
      <c r="Z18" s="82"/>
      <c r="AA18" s="81">
        <v>15</v>
      </c>
      <c r="AB18" s="176"/>
      <c r="AC18" s="176"/>
      <c r="AD18" s="176"/>
      <c r="AE18" s="176"/>
      <c r="AF18" s="176"/>
      <c r="AG18" s="176"/>
      <c r="AH18" s="176"/>
      <c r="AI18" s="185" t="s">
        <v>69</v>
      </c>
      <c r="AJ18" s="312"/>
    </row>
    <row r="19" spans="1:36" s="178" customFormat="1" ht="25.5">
      <c r="A19" s="196">
        <v>7</v>
      </c>
      <c r="B19" s="184" t="s">
        <v>114</v>
      </c>
      <c r="C19" s="174">
        <v>1</v>
      </c>
      <c r="D19" s="174"/>
      <c r="E19" s="174"/>
      <c r="F19" s="174">
        <v>2</v>
      </c>
      <c r="G19" s="174"/>
      <c r="H19" s="174"/>
      <c r="I19" s="174">
        <f t="shared" si="8"/>
        <v>3</v>
      </c>
      <c r="J19" s="174">
        <f t="shared" si="9"/>
        <v>0</v>
      </c>
      <c r="K19" s="174">
        <f t="shared" si="10"/>
        <v>0</v>
      </c>
      <c r="L19" s="174">
        <f>SUM(I19:K19)</f>
        <v>3</v>
      </c>
      <c r="M19" s="175"/>
      <c r="N19" s="175" t="s">
        <v>37</v>
      </c>
      <c r="O19" s="175">
        <f t="shared" si="11"/>
        <v>35</v>
      </c>
      <c r="P19" s="175">
        <f t="shared" si="12"/>
        <v>75</v>
      </c>
      <c r="Q19" s="324">
        <f t="shared" si="2"/>
        <v>15</v>
      </c>
      <c r="R19" s="319">
        <f t="shared" si="3"/>
        <v>20</v>
      </c>
      <c r="S19" s="176">
        <f t="shared" si="4"/>
        <v>0</v>
      </c>
      <c r="T19" s="176">
        <f t="shared" si="5"/>
        <v>0</v>
      </c>
      <c r="U19" s="324">
        <f t="shared" si="6"/>
        <v>40</v>
      </c>
      <c r="V19" s="176">
        <f t="shared" si="7"/>
        <v>0</v>
      </c>
      <c r="W19" s="321">
        <v>15</v>
      </c>
      <c r="X19" s="176"/>
      <c r="Y19" s="176"/>
      <c r="Z19" s="176"/>
      <c r="AA19" s="321">
        <v>40</v>
      </c>
      <c r="AB19" s="176"/>
      <c r="AC19" s="176"/>
      <c r="AD19" s="81">
        <v>20</v>
      </c>
      <c r="AE19" s="176"/>
      <c r="AF19" s="176"/>
      <c r="AG19" s="176"/>
      <c r="AH19" s="176"/>
      <c r="AI19" s="185" t="s">
        <v>70</v>
      </c>
      <c r="AJ19" s="312"/>
    </row>
    <row r="20" spans="1:36" s="190" customFormat="1" ht="25.5">
      <c r="A20" s="196">
        <v>8</v>
      </c>
      <c r="B20" s="86" t="s">
        <v>105</v>
      </c>
      <c r="C20" s="186">
        <v>2.5</v>
      </c>
      <c r="D20" s="186"/>
      <c r="E20" s="186"/>
      <c r="F20" s="186"/>
      <c r="G20" s="186"/>
      <c r="H20" s="186"/>
      <c r="I20" s="186">
        <f t="shared" si="8"/>
        <v>2.5</v>
      </c>
      <c r="J20" s="186">
        <f t="shared" si="9"/>
        <v>0</v>
      </c>
      <c r="K20" s="186">
        <f t="shared" si="10"/>
        <v>0</v>
      </c>
      <c r="L20" s="186">
        <f>SUM(I20:K20)</f>
        <v>2.5</v>
      </c>
      <c r="M20" s="187" t="s">
        <v>38</v>
      </c>
      <c r="N20" s="187"/>
      <c r="O20" s="187">
        <f t="shared" si="11"/>
        <v>60</v>
      </c>
      <c r="P20" s="187">
        <f t="shared" si="12"/>
        <v>75</v>
      </c>
      <c r="Q20" s="188">
        <f t="shared" si="2"/>
        <v>25</v>
      </c>
      <c r="R20" s="188">
        <f t="shared" si="3"/>
        <v>0</v>
      </c>
      <c r="S20" s="188">
        <f t="shared" si="4"/>
        <v>35</v>
      </c>
      <c r="T20" s="188">
        <f t="shared" si="5"/>
        <v>0</v>
      </c>
      <c r="U20" s="188">
        <f t="shared" si="6"/>
        <v>15</v>
      </c>
      <c r="V20" s="188">
        <f t="shared" si="7"/>
        <v>0</v>
      </c>
      <c r="W20" s="188">
        <v>25</v>
      </c>
      <c r="X20" s="188"/>
      <c r="Y20" s="188">
        <v>35</v>
      </c>
      <c r="Z20" s="188"/>
      <c r="AA20" s="188">
        <v>15</v>
      </c>
      <c r="AB20" s="188"/>
      <c r="AC20" s="188"/>
      <c r="AD20" s="188"/>
      <c r="AE20" s="188"/>
      <c r="AF20" s="188"/>
      <c r="AG20" s="188"/>
      <c r="AH20" s="188"/>
      <c r="AI20" s="189" t="s">
        <v>71</v>
      </c>
      <c r="AJ20" s="312"/>
    </row>
    <row r="21" spans="1:36" s="195" customFormat="1" ht="25.5">
      <c r="A21" s="196">
        <v>9</v>
      </c>
      <c r="B21" s="35" t="s">
        <v>194</v>
      </c>
      <c r="C21" s="191">
        <v>2</v>
      </c>
      <c r="D21" s="191"/>
      <c r="E21" s="191"/>
      <c r="F21" s="191"/>
      <c r="G21" s="191"/>
      <c r="H21" s="191"/>
      <c r="I21" s="191">
        <f t="shared" si="8"/>
        <v>2</v>
      </c>
      <c r="J21" s="191">
        <f t="shared" si="9"/>
        <v>0</v>
      </c>
      <c r="K21" s="191">
        <f t="shared" si="10"/>
        <v>0</v>
      </c>
      <c r="L21" s="191">
        <f>SUM(I21:K21)</f>
        <v>2</v>
      </c>
      <c r="M21" s="192" t="s">
        <v>38</v>
      </c>
      <c r="N21" s="192"/>
      <c r="O21" s="192">
        <f t="shared" si="11"/>
        <v>60</v>
      </c>
      <c r="P21" s="192">
        <f t="shared" si="12"/>
        <v>65</v>
      </c>
      <c r="Q21" s="193">
        <f t="shared" si="2"/>
        <v>0</v>
      </c>
      <c r="R21" s="193">
        <f t="shared" si="3"/>
        <v>0</v>
      </c>
      <c r="S21" s="193">
        <f t="shared" si="4"/>
        <v>60</v>
      </c>
      <c r="T21" s="193">
        <f t="shared" si="5"/>
        <v>0</v>
      </c>
      <c r="U21" s="193">
        <f t="shared" si="6"/>
        <v>5</v>
      </c>
      <c r="V21" s="193">
        <f t="shared" si="7"/>
        <v>0</v>
      </c>
      <c r="W21" s="193"/>
      <c r="X21" s="193"/>
      <c r="Y21" s="193">
        <v>60</v>
      </c>
      <c r="Z21" s="193"/>
      <c r="AA21" s="193">
        <v>5</v>
      </c>
      <c r="AB21" s="193"/>
      <c r="AC21" s="193"/>
      <c r="AD21" s="193"/>
      <c r="AE21" s="193"/>
      <c r="AF21" s="193"/>
      <c r="AG21" s="193"/>
      <c r="AH21" s="193"/>
      <c r="AI21" s="194" t="s">
        <v>72</v>
      </c>
      <c r="AJ21" s="312"/>
    </row>
    <row r="22" spans="1:36" ht="63.75">
      <c r="A22" s="196">
        <v>10</v>
      </c>
      <c r="B22" s="98" t="s">
        <v>184</v>
      </c>
      <c r="C22" s="196"/>
      <c r="D22" s="196"/>
      <c r="E22" s="196"/>
      <c r="F22" s="196"/>
      <c r="G22" s="196"/>
      <c r="H22" s="196"/>
      <c r="I22" s="196">
        <f>C22+F22</f>
        <v>0</v>
      </c>
      <c r="J22" s="196">
        <f>D22+G22</f>
        <v>0</v>
      </c>
      <c r="K22" s="196">
        <f>E22+H22</f>
        <v>0</v>
      </c>
      <c r="L22" s="196">
        <f>SUM(I22:K22)</f>
        <v>0</v>
      </c>
      <c r="M22" s="172"/>
      <c r="N22" s="172"/>
      <c r="O22" s="172">
        <f>SUM(Q22:T22)</f>
        <v>20</v>
      </c>
      <c r="P22" s="172">
        <f>SUM(Q22:V22)</f>
        <v>30</v>
      </c>
      <c r="Q22" s="197">
        <f t="shared" si="2"/>
        <v>0</v>
      </c>
      <c r="R22" s="197">
        <f t="shared" si="3"/>
        <v>0</v>
      </c>
      <c r="S22" s="197">
        <f t="shared" si="4"/>
        <v>20</v>
      </c>
      <c r="T22" s="197">
        <f t="shared" si="5"/>
        <v>0</v>
      </c>
      <c r="U22" s="197">
        <f t="shared" si="6"/>
        <v>10</v>
      </c>
      <c r="V22" s="197">
        <f t="shared" si="7"/>
        <v>0</v>
      </c>
      <c r="W22" s="197"/>
      <c r="X22" s="197"/>
      <c r="Y22" s="197"/>
      <c r="Z22" s="197"/>
      <c r="AA22" s="197"/>
      <c r="AB22" s="197"/>
      <c r="AC22" s="197"/>
      <c r="AD22" s="197"/>
      <c r="AE22" s="197">
        <v>20</v>
      </c>
      <c r="AF22" s="197"/>
      <c r="AG22" s="197">
        <v>10</v>
      </c>
      <c r="AH22" s="197"/>
      <c r="AI22" s="198" t="s">
        <v>145</v>
      </c>
      <c r="AJ22" s="312"/>
    </row>
    <row r="23" spans="1:35" ht="12.75">
      <c r="A23" s="367" t="s">
        <v>6</v>
      </c>
      <c r="B23" s="367"/>
      <c r="C23" s="172">
        <f aca="true" t="shared" si="13" ref="C23:N23">SUM(C7:C22)</f>
        <v>21</v>
      </c>
      <c r="D23" s="172">
        <f t="shared" si="13"/>
        <v>9</v>
      </c>
      <c r="E23" s="172">
        <f t="shared" si="13"/>
        <v>0</v>
      </c>
      <c r="F23" s="172">
        <f t="shared" si="13"/>
        <v>2</v>
      </c>
      <c r="G23" s="172">
        <f t="shared" si="13"/>
        <v>14</v>
      </c>
      <c r="H23" s="172">
        <f t="shared" si="13"/>
        <v>14</v>
      </c>
      <c r="I23" s="172">
        <f t="shared" si="13"/>
        <v>23</v>
      </c>
      <c r="J23" s="172">
        <f t="shared" si="13"/>
        <v>23</v>
      </c>
      <c r="K23" s="172">
        <f t="shared" si="13"/>
        <v>14</v>
      </c>
      <c r="L23" s="172">
        <f t="shared" si="13"/>
        <v>60</v>
      </c>
      <c r="M23" s="172">
        <f t="shared" si="13"/>
        <v>0</v>
      </c>
      <c r="N23" s="172">
        <f t="shared" si="13"/>
        <v>0</v>
      </c>
      <c r="O23" s="318">
        <f>SUM(O7:O21)</f>
        <v>955</v>
      </c>
      <c r="P23" s="318">
        <f aca="true" t="shared" si="14" ref="P23:AH23">SUM(P7:P21)</f>
        <v>1700</v>
      </c>
      <c r="Q23" s="318">
        <f t="shared" si="14"/>
        <v>240</v>
      </c>
      <c r="R23" s="318">
        <f t="shared" si="14"/>
        <v>100</v>
      </c>
      <c r="S23" s="318">
        <f t="shared" si="14"/>
        <v>115</v>
      </c>
      <c r="T23" s="318">
        <f t="shared" si="14"/>
        <v>500</v>
      </c>
      <c r="U23" s="318">
        <f t="shared" si="14"/>
        <v>185</v>
      </c>
      <c r="V23" s="318">
        <f t="shared" si="14"/>
        <v>560</v>
      </c>
      <c r="W23" s="318">
        <f t="shared" si="14"/>
        <v>240</v>
      </c>
      <c r="X23" s="318">
        <f t="shared" si="14"/>
        <v>80</v>
      </c>
      <c r="Y23" s="318">
        <f t="shared" si="14"/>
        <v>115</v>
      </c>
      <c r="Z23" s="318">
        <f t="shared" si="14"/>
        <v>140</v>
      </c>
      <c r="AA23" s="318">
        <f t="shared" si="14"/>
        <v>185</v>
      </c>
      <c r="AB23" s="318">
        <f t="shared" si="14"/>
        <v>0</v>
      </c>
      <c r="AC23" s="318">
        <f t="shared" si="14"/>
        <v>0</v>
      </c>
      <c r="AD23" s="318">
        <f t="shared" si="14"/>
        <v>20</v>
      </c>
      <c r="AE23" s="318">
        <f t="shared" si="14"/>
        <v>0</v>
      </c>
      <c r="AF23" s="318">
        <f t="shared" si="14"/>
        <v>360</v>
      </c>
      <c r="AG23" s="318">
        <f t="shared" si="14"/>
        <v>0</v>
      </c>
      <c r="AH23" s="318">
        <f t="shared" si="14"/>
        <v>560</v>
      </c>
      <c r="AI23" s="199"/>
    </row>
    <row r="24" spans="1:35" ht="12.75">
      <c r="A24" s="172"/>
      <c r="B24" s="38" t="s">
        <v>27</v>
      </c>
      <c r="C24" s="172"/>
      <c r="D24" s="172"/>
      <c r="E24" s="172"/>
      <c r="F24" s="172"/>
      <c r="G24" s="172"/>
      <c r="H24" s="172"/>
      <c r="I24" s="172"/>
      <c r="J24" s="367" t="s">
        <v>33</v>
      </c>
      <c r="K24" s="368"/>
      <c r="L24" s="368"/>
      <c r="M24" s="172"/>
      <c r="N24" s="172"/>
      <c r="O24" s="172"/>
      <c r="P24" s="172"/>
      <c r="Q24" s="372">
        <f>SUM(Q23:T23)</f>
        <v>955</v>
      </c>
      <c r="R24" s="372"/>
      <c r="S24" s="372"/>
      <c r="T24" s="372"/>
      <c r="U24" s="372">
        <f>U23+V23</f>
        <v>745</v>
      </c>
      <c r="V24" s="372"/>
      <c r="W24" s="372">
        <f>SUM(W23:Z23)</f>
        <v>575</v>
      </c>
      <c r="X24" s="372"/>
      <c r="Y24" s="372"/>
      <c r="Z24" s="372"/>
      <c r="AA24" s="372">
        <f>AA23+AB23</f>
        <v>185</v>
      </c>
      <c r="AB24" s="372"/>
      <c r="AC24" s="372">
        <f>SUM(AC23:AF23)</f>
        <v>380</v>
      </c>
      <c r="AD24" s="372"/>
      <c r="AE24" s="372"/>
      <c r="AF24" s="372"/>
      <c r="AG24" s="372">
        <f>AG23+AH23</f>
        <v>560</v>
      </c>
      <c r="AH24" s="372"/>
      <c r="AI24" s="171"/>
    </row>
    <row r="25" spans="1:35" ht="12.75">
      <c r="A25" s="200"/>
      <c r="B25" s="100"/>
      <c r="C25" s="367">
        <f>SUM(C23:E23)</f>
        <v>30</v>
      </c>
      <c r="D25" s="367"/>
      <c r="E25" s="368"/>
      <c r="F25" s="367">
        <f>SUM(F23:H23)</f>
        <v>30</v>
      </c>
      <c r="G25" s="367"/>
      <c r="H25" s="368"/>
      <c r="I25" s="200"/>
      <c r="J25" s="367" t="s">
        <v>32</v>
      </c>
      <c r="K25" s="368"/>
      <c r="L25" s="368"/>
      <c r="M25" s="368"/>
      <c r="N25" s="368"/>
      <c r="O25" s="201"/>
      <c r="P25" s="200"/>
      <c r="Q25" s="372">
        <f>SUM(Q24:V24)</f>
        <v>1700</v>
      </c>
      <c r="R25" s="374"/>
      <c r="S25" s="374"/>
      <c r="T25" s="374"/>
      <c r="U25" s="374"/>
      <c r="V25" s="374"/>
      <c r="W25" s="372">
        <f>SUM(W24:AB24)</f>
        <v>760</v>
      </c>
      <c r="X25" s="374"/>
      <c r="Y25" s="374"/>
      <c r="Z25" s="374"/>
      <c r="AA25" s="374"/>
      <c r="AB25" s="374"/>
      <c r="AC25" s="372">
        <f>SUM(AC24:AH24)</f>
        <v>940</v>
      </c>
      <c r="AD25" s="372"/>
      <c r="AE25" s="372"/>
      <c r="AF25" s="372"/>
      <c r="AG25" s="372"/>
      <c r="AH25" s="372"/>
      <c r="AI25" s="202"/>
    </row>
    <row r="26" spans="1:35" ht="12.75">
      <c r="A26" s="200"/>
      <c r="B26" s="100"/>
      <c r="I26" s="200"/>
      <c r="J26" s="200"/>
      <c r="K26" s="200"/>
      <c r="L26" s="200"/>
      <c r="O26" s="200"/>
      <c r="P26" s="200"/>
      <c r="Q26" s="203"/>
      <c r="R26" s="203"/>
      <c r="S26" s="203"/>
      <c r="T26" s="203"/>
      <c r="U26" s="203"/>
      <c r="V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2"/>
    </row>
    <row r="27" spans="1:35" ht="12.75">
      <c r="A27" s="367" t="s">
        <v>21</v>
      </c>
      <c r="B27" s="367"/>
      <c r="C27" s="367" t="s">
        <v>22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205"/>
      <c r="O27" s="202"/>
      <c r="P27" s="202"/>
      <c r="Q27" s="202"/>
      <c r="R27" s="202"/>
      <c r="S27" s="202"/>
      <c r="T27" s="202"/>
      <c r="U27" s="202"/>
      <c r="V27" s="206"/>
      <c r="Z27" s="203"/>
      <c r="AA27" s="203"/>
      <c r="AB27" s="203"/>
      <c r="AC27" s="203"/>
      <c r="AD27" s="203"/>
      <c r="AE27" s="203"/>
      <c r="AF27" s="203"/>
      <c r="AG27" s="203"/>
      <c r="AH27" s="203"/>
      <c r="AI27" s="202"/>
    </row>
    <row r="28" spans="1:35" ht="12.75">
      <c r="A28" s="381" t="s">
        <v>171</v>
      </c>
      <c r="B28" s="381"/>
      <c r="C28" s="382" t="s">
        <v>172</v>
      </c>
      <c r="D28" s="382"/>
      <c r="E28" s="382"/>
      <c r="F28" s="382"/>
      <c r="G28" s="382"/>
      <c r="H28" s="382"/>
      <c r="I28" s="207"/>
      <c r="J28" s="208" t="s">
        <v>173</v>
      </c>
      <c r="K28" s="209"/>
      <c r="L28" s="209"/>
      <c r="M28" s="210"/>
      <c r="O28" s="211"/>
      <c r="P28" s="211"/>
      <c r="Q28" s="212"/>
      <c r="R28" s="211"/>
      <c r="S28" s="211"/>
      <c r="T28" s="211"/>
      <c r="U28" s="211"/>
      <c r="V28" s="211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2"/>
    </row>
    <row r="29" spans="1:35" ht="12.75">
      <c r="A29" s="381" t="s">
        <v>174</v>
      </c>
      <c r="B29" s="381"/>
      <c r="C29" s="390" t="s">
        <v>175</v>
      </c>
      <c r="D29" s="390"/>
      <c r="E29" s="390"/>
      <c r="F29" s="390"/>
      <c r="G29" s="390"/>
      <c r="H29" s="390"/>
      <c r="I29" s="207"/>
      <c r="J29" s="213" t="s">
        <v>176</v>
      </c>
      <c r="K29" s="214"/>
      <c r="L29" s="214"/>
      <c r="M29" s="215"/>
      <c r="O29" s="211"/>
      <c r="P29" s="211"/>
      <c r="Q29" s="212"/>
      <c r="R29" s="211"/>
      <c r="S29" s="211"/>
      <c r="T29" s="211"/>
      <c r="U29" s="211"/>
      <c r="V29" s="211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7"/>
    </row>
    <row r="30" spans="1:35" ht="12.75">
      <c r="A30" s="384"/>
      <c r="B30" s="385"/>
      <c r="C30" s="390" t="s">
        <v>177</v>
      </c>
      <c r="D30" s="390"/>
      <c r="E30" s="390"/>
      <c r="F30" s="390"/>
      <c r="G30" s="390"/>
      <c r="H30" s="390"/>
      <c r="I30" s="207"/>
      <c r="J30" s="213" t="s">
        <v>178</v>
      </c>
      <c r="K30" s="214"/>
      <c r="L30" s="214"/>
      <c r="M30" s="215"/>
      <c r="O30" s="211"/>
      <c r="P30" s="211"/>
      <c r="Q30" s="212"/>
      <c r="R30" s="211"/>
      <c r="S30" s="211"/>
      <c r="T30" s="211"/>
      <c r="U30" s="211"/>
      <c r="V30" s="211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7"/>
    </row>
    <row r="31" spans="1:35" ht="12.75">
      <c r="A31" s="377"/>
      <c r="B31" s="378"/>
      <c r="C31" s="376" t="s">
        <v>179</v>
      </c>
      <c r="D31" s="376"/>
      <c r="E31" s="376"/>
      <c r="F31" s="376"/>
      <c r="G31" s="376"/>
      <c r="H31" s="376"/>
      <c r="I31" s="218"/>
      <c r="J31" s="219"/>
      <c r="K31" s="219"/>
      <c r="L31" s="219"/>
      <c r="M31" s="219"/>
      <c r="O31" s="206"/>
      <c r="P31" s="206"/>
      <c r="Q31" s="206"/>
      <c r="R31" s="211"/>
      <c r="S31" s="211"/>
      <c r="T31" s="211"/>
      <c r="U31" s="211"/>
      <c r="V31" s="220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7"/>
    </row>
    <row r="32" spans="1:35" ht="12.75">
      <c r="A32" s="383" t="s">
        <v>18</v>
      </c>
      <c r="B32" s="383"/>
      <c r="C32" s="367" t="s">
        <v>16</v>
      </c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 t="s">
        <v>17</v>
      </c>
      <c r="O32" s="367"/>
      <c r="P32" s="368"/>
      <c r="Q32" s="368"/>
      <c r="R32" s="211"/>
      <c r="U32" s="221"/>
      <c r="V32" s="222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7"/>
    </row>
    <row r="33" spans="1:23" ht="12.75">
      <c r="A33" s="380" t="s">
        <v>13</v>
      </c>
      <c r="B33" s="380"/>
      <c r="C33" s="375">
        <v>15</v>
      </c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>
        <v>15</v>
      </c>
      <c r="O33" s="375"/>
      <c r="P33" s="375"/>
      <c r="Q33" s="375"/>
      <c r="R33" s="223"/>
      <c r="U33" s="221"/>
      <c r="V33" s="224"/>
      <c r="W33" s="221"/>
    </row>
    <row r="34" spans="1:22" ht="12.75">
      <c r="A34" s="380" t="s">
        <v>14</v>
      </c>
      <c r="B34" s="380"/>
      <c r="C34" s="375">
        <v>15</v>
      </c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>
        <v>15</v>
      </c>
      <c r="O34" s="375"/>
      <c r="P34" s="375"/>
      <c r="Q34" s="375"/>
      <c r="R34" s="223"/>
      <c r="V34" s="224"/>
    </row>
    <row r="35" spans="1:22" ht="12.75">
      <c r="A35" s="380" t="s">
        <v>15</v>
      </c>
      <c r="B35" s="380"/>
      <c r="C35" s="375">
        <v>0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>
        <v>0</v>
      </c>
      <c r="O35" s="375"/>
      <c r="P35" s="375"/>
      <c r="Q35" s="375"/>
      <c r="R35" s="223"/>
      <c r="V35" s="224"/>
    </row>
    <row r="36" ht="12.75">
      <c r="V36" s="221"/>
    </row>
  </sheetData>
  <sheetProtection/>
  <mergeCells count="125">
    <mergeCell ref="C1:AH1"/>
    <mergeCell ref="C29:H29"/>
    <mergeCell ref="C30:H30"/>
    <mergeCell ref="G8:G9"/>
    <mergeCell ref="H8:H9"/>
    <mergeCell ref="J25:N25"/>
    <mergeCell ref="J12:J13"/>
    <mergeCell ref="N8:N9"/>
    <mergeCell ref="N10:N11"/>
    <mergeCell ref="M16:M17"/>
    <mergeCell ref="A8:A9"/>
    <mergeCell ref="A10:A11"/>
    <mergeCell ref="A12:A15"/>
    <mergeCell ref="A16:A17"/>
    <mergeCell ref="AG24:AH24"/>
    <mergeCell ref="O12:O15"/>
    <mergeCell ref="P8:P9"/>
    <mergeCell ref="O8:O9"/>
    <mergeCell ref="B8:B9"/>
    <mergeCell ref="C8:C9"/>
    <mergeCell ref="AI8:AI9"/>
    <mergeCell ref="K12:K13"/>
    <mergeCell ref="Q25:V25"/>
    <mergeCell ref="B10:B11"/>
    <mergeCell ref="D8:D9"/>
    <mergeCell ref="AI10:AI11"/>
    <mergeCell ref="J24:L24"/>
    <mergeCell ref="C25:E25"/>
    <mergeCell ref="F25:H25"/>
    <mergeCell ref="D12:D13"/>
    <mergeCell ref="AI12:AI13"/>
    <mergeCell ref="AI14:AI15"/>
    <mergeCell ref="O10:O11"/>
    <mergeCell ref="P10:P11"/>
    <mergeCell ref="U24:V24"/>
    <mergeCell ref="W24:Z24"/>
    <mergeCell ref="Q24:T24"/>
    <mergeCell ref="P12:P15"/>
    <mergeCell ref="AC24:AF24"/>
    <mergeCell ref="AA24:AB24"/>
    <mergeCell ref="AI3:AI6"/>
    <mergeCell ref="AC5:AH5"/>
    <mergeCell ref="W3:AB4"/>
    <mergeCell ref="AC3:AH4"/>
    <mergeCell ref="K5:K6"/>
    <mergeCell ref="O3:O6"/>
    <mergeCell ref="P3:P6"/>
    <mergeCell ref="W5:AB5"/>
    <mergeCell ref="L5:L6"/>
    <mergeCell ref="M12:M15"/>
    <mergeCell ref="N12:N15"/>
    <mergeCell ref="N16:N17"/>
    <mergeCell ref="K8:K9"/>
    <mergeCell ref="H14:H15"/>
    <mergeCell ref="I14:I15"/>
    <mergeCell ref="J14:J15"/>
    <mergeCell ref="K14:K15"/>
    <mergeCell ref="K10:K11"/>
    <mergeCell ref="L10:L11"/>
    <mergeCell ref="E8:E9"/>
    <mergeCell ref="A35:B35"/>
    <mergeCell ref="A34:B34"/>
    <mergeCell ref="A33:B33"/>
    <mergeCell ref="C33:M33"/>
    <mergeCell ref="A28:B28"/>
    <mergeCell ref="A29:B29"/>
    <mergeCell ref="C28:H28"/>
    <mergeCell ref="A32:B32"/>
    <mergeCell ref="A30:B30"/>
    <mergeCell ref="A31:B31"/>
    <mergeCell ref="A27:B27"/>
    <mergeCell ref="C27:M27"/>
    <mergeCell ref="L12:L15"/>
    <mergeCell ref="L16:L17"/>
    <mergeCell ref="C12:C13"/>
    <mergeCell ref="A23:B23"/>
    <mergeCell ref="B12:B15"/>
    <mergeCell ref="C14:C15"/>
    <mergeCell ref="D14:D15"/>
    <mergeCell ref="W25:AB25"/>
    <mergeCell ref="AC25:AH25"/>
    <mergeCell ref="N35:Q35"/>
    <mergeCell ref="N34:Q34"/>
    <mergeCell ref="C34:M34"/>
    <mergeCell ref="N33:Q33"/>
    <mergeCell ref="C35:M35"/>
    <mergeCell ref="C32:M32"/>
    <mergeCell ref="N32:Q32"/>
    <mergeCell ref="C31:H31"/>
    <mergeCell ref="F8:F9"/>
    <mergeCell ref="I12:I13"/>
    <mergeCell ref="B16:B17"/>
    <mergeCell ref="L8:L9"/>
    <mergeCell ref="M8:M9"/>
    <mergeCell ref="E14:E15"/>
    <mergeCell ref="F14:F15"/>
    <mergeCell ref="G14:G15"/>
    <mergeCell ref="F10:F11"/>
    <mergeCell ref="J10:J11"/>
    <mergeCell ref="E12:E13"/>
    <mergeCell ref="F12:F13"/>
    <mergeCell ref="G12:G13"/>
    <mergeCell ref="G10:G11"/>
    <mergeCell ref="H10:H11"/>
    <mergeCell ref="H12:H13"/>
    <mergeCell ref="D10:D11"/>
    <mergeCell ref="E10:E11"/>
    <mergeCell ref="A2:AH2"/>
    <mergeCell ref="Q3:V5"/>
    <mergeCell ref="M3:N4"/>
    <mergeCell ref="I5:I6"/>
    <mergeCell ref="J5:J6"/>
    <mergeCell ref="F5:H5"/>
    <mergeCell ref="B3:B6"/>
    <mergeCell ref="I10:I11"/>
    <mergeCell ref="A3:A6"/>
    <mergeCell ref="C4:H4"/>
    <mergeCell ref="C3:L3"/>
    <mergeCell ref="I4:L4"/>
    <mergeCell ref="M10:M11"/>
    <mergeCell ref="I8:I9"/>
    <mergeCell ref="J8:J9"/>
    <mergeCell ref="M5:N5"/>
    <mergeCell ref="C5:E5"/>
    <mergeCell ref="C10:C11"/>
  </mergeCells>
  <printOptions horizontalCentered="1"/>
  <pageMargins left="0" right="0" top="0" bottom="0" header="0" footer="0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9"/>
  <sheetViews>
    <sheetView view="pageBreakPreview" zoomScale="90" zoomScaleNormal="90" zoomScaleSheetLayoutView="90" zoomScalePageLayoutView="0" workbookViewId="0" topLeftCell="A13">
      <selection activeCell="AA23" sqref="AA23"/>
    </sheetView>
  </sheetViews>
  <sheetFormatPr defaultColWidth="9.00390625" defaultRowHeight="12.75"/>
  <cols>
    <col min="1" max="1" width="3.125" style="36" customWidth="1"/>
    <col min="2" max="2" width="31.125" style="164" customWidth="1"/>
    <col min="3" max="9" width="4.125" style="145" customWidth="1"/>
    <col min="10" max="10" width="4.00390625" style="145" customWidth="1"/>
    <col min="11" max="11" width="6.375" style="145" customWidth="1"/>
    <col min="12" max="12" width="8.125" style="145" customWidth="1"/>
    <col min="13" max="13" width="5.75390625" style="145" customWidth="1"/>
    <col min="14" max="14" width="6.125" style="145" customWidth="1"/>
    <col min="15" max="15" width="6.125" style="166" customWidth="1"/>
    <col min="16" max="16" width="5.375" style="167" customWidth="1"/>
    <col min="17" max="22" width="5.375" style="144" customWidth="1"/>
    <col min="23" max="23" width="6.25390625" style="144" bestFit="1" customWidth="1"/>
    <col min="24" max="24" width="5.00390625" style="144" customWidth="1"/>
    <col min="25" max="25" width="5.375" style="144" bestFit="1" customWidth="1"/>
    <col min="26" max="26" width="4.00390625" style="144" customWidth="1"/>
    <col min="27" max="27" width="4.25390625" style="144" customWidth="1"/>
    <col min="28" max="28" width="5.00390625" style="144" bestFit="1" customWidth="1"/>
    <col min="29" max="34" width="3.875" style="144" customWidth="1"/>
    <col min="35" max="35" width="28.125" style="164" customWidth="1"/>
    <col min="36" max="16384" width="9.125" style="145" customWidth="1"/>
  </cols>
  <sheetData>
    <row r="1" spans="2:35" s="36" customFormat="1" ht="25.5">
      <c r="B1" s="270" t="s">
        <v>186</v>
      </c>
      <c r="C1" s="410" t="s">
        <v>160</v>
      </c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326" t="s">
        <v>197</v>
      </c>
    </row>
    <row r="2" spans="1:35" s="36" customFormat="1" ht="24.75" customHeight="1">
      <c r="A2" s="354" t="s">
        <v>161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98"/>
    </row>
    <row r="3" spans="1:35" s="129" customFormat="1" ht="12.75">
      <c r="A3" s="353" t="s">
        <v>19</v>
      </c>
      <c r="B3" s="354" t="s">
        <v>20</v>
      </c>
      <c r="C3" s="334" t="s">
        <v>7</v>
      </c>
      <c r="D3" s="334"/>
      <c r="E3" s="334"/>
      <c r="F3" s="334"/>
      <c r="G3" s="334"/>
      <c r="H3" s="334"/>
      <c r="I3" s="334"/>
      <c r="J3" s="334"/>
      <c r="K3" s="334"/>
      <c r="L3" s="335"/>
      <c r="M3" s="334" t="s">
        <v>8</v>
      </c>
      <c r="N3" s="334"/>
      <c r="O3" s="344" t="s">
        <v>36</v>
      </c>
      <c r="P3" s="344" t="s">
        <v>35</v>
      </c>
      <c r="Q3" s="331" t="s">
        <v>1</v>
      </c>
      <c r="R3" s="331"/>
      <c r="S3" s="331"/>
      <c r="T3" s="331"/>
      <c r="U3" s="331"/>
      <c r="V3" s="331"/>
      <c r="W3" s="331" t="s">
        <v>100</v>
      </c>
      <c r="X3" s="331"/>
      <c r="Y3" s="331"/>
      <c r="Z3" s="331"/>
      <c r="AA3" s="331"/>
      <c r="AB3" s="331"/>
      <c r="AC3" s="331" t="s">
        <v>101</v>
      </c>
      <c r="AD3" s="331"/>
      <c r="AE3" s="331"/>
      <c r="AF3" s="331"/>
      <c r="AG3" s="331"/>
      <c r="AH3" s="331"/>
      <c r="AI3" s="354" t="s">
        <v>25</v>
      </c>
    </row>
    <row r="4" spans="1:35" s="129" customFormat="1" ht="12.75">
      <c r="A4" s="353"/>
      <c r="B4" s="354"/>
      <c r="C4" s="334" t="s">
        <v>29</v>
      </c>
      <c r="D4" s="334"/>
      <c r="E4" s="334"/>
      <c r="F4" s="334"/>
      <c r="G4" s="334"/>
      <c r="H4" s="334"/>
      <c r="I4" s="334" t="s">
        <v>28</v>
      </c>
      <c r="J4" s="334"/>
      <c r="K4" s="334"/>
      <c r="L4" s="335"/>
      <c r="M4" s="334"/>
      <c r="N4" s="334"/>
      <c r="O4" s="405"/>
      <c r="P4" s="344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54"/>
    </row>
    <row r="5" spans="1:35" s="129" customFormat="1" ht="12.75">
      <c r="A5" s="353"/>
      <c r="B5" s="354"/>
      <c r="C5" s="334" t="s">
        <v>4</v>
      </c>
      <c r="D5" s="334"/>
      <c r="E5" s="335"/>
      <c r="F5" s="334" t="s">
        <v>5</v>
      </c>
      <c r="G5" s="334"/>
      <c r="H5" s="334"/>
      <c r="I5" s="334" t="s">
        <v>30</v>
      </c>
      <c r="J5" s="334" t="s">
        <v>11</v>
      </c>
      <c r="K5" s="334" t="s">
        <v>12</v>
      </c>
      <c r="L5" s="334" t="s">
        <v>31</v>
      </c>
      <c r="M5" s="334" t="s">
        <v>10</v>
      </c>
      <c r="N5" s="334"/>
      <c r="O5" s="405"/>
      <c r="P5" s="344"/>
      <c r="Q5" s="331"/>
      <c r="R5" s="331"/>
      <c r="S5" s="331"/>
      <c r="T5" s="331"/>
      <c r="U5" s="331"/>
      <c r="V5" s="331"/>
      <c r="W5" s="331" t="s">
        <v>24</v>
      </c>
      <c r="X5" s="331"/>
      <c r="Y5" s="331"/>
      <c r="Z5" s="331"/>
      <c r="AA5" s="331"/>
      <c r="AB5" s="331"/>
      <c r="AC5" s="331" t="s">
        <v>24</v>
      </c>
      <c r="AD5" s="331"/>
      <c r="AE5" s="331"/>
      <c r="AF5" s="331"/>
      <c r="AG5" s="331"/>
      <c r="AH5" s="331"/>
      <c r="AI5" s="354"/>
    </row>
    <row r="6" spans="1:35" s="129" customFormat="1" ht="12.75">
      <c r="A6" s="353"/>
      <c r="B6" s="354"/>
      <c r="C6" s="38" t="s">
        <v>30</v>
      </c>
      <c r="D6" s="38" t="s">
        <v>11</v>
      </c>
      <c r="E6" s="38" t="s">
        <v>12</v>
      </c>
      <c r="F6" s="38" t="s">
        <v>30</v>
      </c>
      <c r="G6" s="38" t="s">
        <v>11</v>
      </c>
      <c r="H6" s="38" t="s">
        <v>12</v>
      </c>
      <c r="I6" s="334"/>
      <c r="J6" s="334"/>
      <c r="K6" s="334"/>
      <c r="L6" s="335"/>
      <c r="M6" s="38" t="s">
        <v>4</v>
      </c>
      <c r="N6" s="38" t="s">
        <v>5</v>
      </c>
      <c r="O6" s="405"/>
      <c r="P6" s="344"/>
      <c r="Q6" s="39" t="s">
        <v>2</v>
      </c>
      <c r="R6" s="39" t="s">
        <v>3</v>
      </c>
      <c r="S6" s="39" t="s">
        <v>9</v>
      </c>
      <c r="T6" s="39" t="s">
        <v>11</v>
      </c>
      <c r="U6" s="39" t="s">
        <v>23</v>
      </c>
      <c r="V6" s="39" t="s">
        <v>12</v>
      </c>
      <c r="W6" s="39" t="s">
        <v>2</v>
      </c>
      <c r="X6" s="39" t="s">
        <v>3</v>
      </c>
      <c r="Y6" s="39" t="s">
        <v>9</v>
      </c>
      <c r="Z6" s="39" t="s">
        <v>11</v>
      </c>
      <c r="AA6" s="39" t="s">
        <v>23</v>
      </c>
      <c r="AB6" s="39" t="s">
        <v>12</v>
      </c>
      <c r="AC6" s="39" t="s">
        <v>2</v>
      </c>
      <c r="AD6" s="39" t="s">
        <v>3</v>
      </c>
      <c r="AE6" s="39" t="s">
        <v>9</v>
      </c>
      <c r="AF6" s="39" t="s">
        <v>11</v>
      </c>
      <c r="AG6" s="39" t="s">
        <v>23</v>
      </c>
      <c r="AH6" s="39" t="s">
        <v>12</v>
      </c>
      <c r="AI6" s="354"/>
    </row>
    <row r="7" spans="1:35" s="84" customFormat="1" ht="25.5">
      <c r="A7" s="92">
        <v>1</v>
      </c>
      <c r="B7" s="184" t="s">
        <v>115</v>
      </c>
      <c r="C7" s="77"/>
      <c r="D7" s="77"/>
      <c r="E7" s="77"/>
      <c r="F7" s="77">
        <v>2</v>
      </c>
      <c r="G7" s="77"/>
      <c r="H7" s="77"/>
      <c r="I7" s="77">
        <f aca="true" t="shared" si="0" ref="I7:K8">C7+F7</f>
        <v>2</v>
      </c>
      <c r="J7" s="77">
        <f>D7+G7</f>
        <v>0</v>
      </c>
      <c r="K7" s="77">
        <f>E7+H7</f>
        <v>0</v>
      </c>
      <c r="L7" s="77">
        <f>SUM(I7:K7)</f>
        <v>2</v>
      </c>
      <c r="M7" s="77"/>
      <c r="N7" s="77" t="s">
        <v>37</v>
      </c>
      <c r="O7" s="77">
        <f>SUM(Q7:T7)</f>
        <v>15</v>
      </c>
      <c r="P7" s="77">
        <f>SUM(Q7:V7)</f>
        <v>40</v>
      </c>
      <c r="Q7" s="80">
        <f aca="true" t="shared" si="1" ref="Q7:V7">W7+AC7</f>
        <v>15</v>
      </c>
      <c r="R7" s="80">
        <f t="shared" si="1"/>
        <v>0</v>
      </c>
      <c r="S7" s="80">
        <f t="shared" si="1"/>
        <v>0</v>
      </c>
      <c r="T7" s="80">
        <f t="shared" si="1"/>
        <v>0</v>
      </c>
      <c r="U7" s="80">
        <f t="shared" si="1"/>
        <v>25</v>
      </c>
      <c r="V7" s="80">
        <f t="shared" si="1"/>
        <v>0</v>
      </c>
      <c r="W7" s="81"/>
      <c r="X7" s="81"/>
      <c r="Y7" s="81"/>
      <c r="Z7" s="81"/>
      <c r="AA7" s="81"/>
      <c r="AB7" s="81"/>
      <c r="AC7" s="81">
        <v>15</v>
      </c>
      <c r="AD7" s="81"/>
      <c r="AE7" s="81"/>
      <c r="AF7" s="81"/>
      <c r="AG7" s="81">
        <v>25</v>
      </c>
      <c r="AH7" s="81"/>
      <c r="AI7" s="229" t="s">
        <v>39</v>
      </c>
    </row>
    <row r="8" spans="1:35" s="131" customFormat="1" ht="18" customHeight="1">
      <c r="A8" s="335">
        <v>2</v>
      </c>
      <c r="B8" s="402" t="s">
        <v>120</v>
      </c>
      <c r="C8" s="391">
        <v>3</v>
      </c>
      <c r="D8" s="391">
        <v>2</v>
      </c>
      <c r="E8" s="391"/>
      <c r="F8" s="391"/>
      <c r="G8" s="391"/>
      <c r="H8" s="391">
        <v>1</v>
      </c>
      <c r="I8" s="391">
        <f t="shared" si="0"/>
        <v>3</v>
      </c>
      <c r="J8" s="391">
        <f t="shared" si="0"/>
        <v>2</v>
      </c>
      <c r="K8" s="391">
        <f t="shared" si="0"/>
        <v>1</v>
      </c>
      <c r="L8" s="391">
        <f>SUM(I8:K9)</f>
        <v>6</v>
      </c>
      <c r="M8" s="391" t="s">
        <v>38</v>
      </c>
      <c r="N8" s="391"/>
      <c r="O8" s="391">
        <f>SUM(Q8:T9)</f>
        <v>90</v>
      </c>
      <c r="P8" s="391">
        <f>SUM(Q8:V9)</f>
        <v>160</v>
      </c>
      <c r="Q8" s="230">
        <f aca="true" t="shared" si="2" ref="Q8:Q24">W8+AC8</f>
        <v>20</v>
      </c>
      <c r="R8" s="230">
        <f aca="true" t="shared" si="3" ref="R8:R24">X8+AD8</f>
        <v>0</v>
      </c>
      <c r="S8" s="230">
        <f aca="true" t="shared" si="4" ref="S8:S24">Y8+AE8</f>
        <v>0</v>
      </c>
      <c r="T8" s="230">
        <f aca="true" t="shared" si="5" ref="T8:T24">Z8+AF8</f>
        <v>0</v>
      </c>
      <c r="U8" s="230">
        <f aca="true" t="shared" si="6" ref="U8:U24">AA8+AG8</f>
        <v>0</v>
      </c>
      <c r="V8" s="230">
        <f aca="true" t="shared" si="7" ref="V8:V24">AB8+AH8</f>
        <v>0</v>
      </c>
      <c r="W8" s="130">
        <v>20</v>
      </c>
      <c r="X8" s="130"/>
      <c r="Y8" s="130"/>
      <c r="Z8" s="130"/>
      <c r="AA8" s="130"/>
      <c r="AB8" s="231"/>
      <c r="AC8" s="130"/>
      <c r="AD8" s="130"/>
      <c r="AE8" s="130"/>
      <c r="AF8" s="130"/>
      <c r="AG8" s="130"/>
      <c r="AH8" s="231"/>
      <c r="AI8" s="408" t="s">
        <v>40</v>
      </c>
    </row>
    <row r="9" spans="1:35" s="131" customFormat="1" ht="18.75" customHeight="1">
      <c r="A9" s="335"/>
      <c r="B9" s="402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230">
        <f t="shared" si="2"/>
        <v>30</v>
      </c>
      <c r="R9" s="230">
        <f t="shared" si="3"/>
        <v>0</v>
      </c>
      <c r="S9" s="230">
        <f t="shared" si="4"/>
        <v>0</v>
      </c>
      <c r="T9" s="230">
        <f t="shared" si="5"/>
        <v>40</v>
      </c>
      <c r="U9" s="230">
        <f t="shared" si="6"/>
        <v>30</v>
      </c>
      <c r="V9" s="230">
        <f t="shared" si="7"/>
        <v>40</v>
      </c>
      <c r="W9" s="130">
        <v>30</v>
      </c>
      <c r="X9" s="130"/>
      <c r="Y9" s="130"/>
      <c r="Z9" s="130">
        <v>40</v>
      </c>
      <c r="AA9" s="130">
        <v>30</v>
      </c>
      <c r="AB9" s="130"/>
      <c r="AC9" s="130"/>
      <c r="AD9" s="130"/>
      <c r="AE9" s="130"/>
      <c r="AF9" s="130"/>
      <c r="AG9" s="130"/>
      <c r="AH9" s="130">
        <v>40</v>
      </c>
      <c r="AI9" s="408"/>
    </row>
    <row r="10" spans="1:35" s="131" customFormat="1" ht="12.75">
      <c r="A10" s="335">
        <v>3</v>
      </c>
      <c r="B10" s="402" t="s">
        <v>121</v>
      </c>
      <c r="C10" s="391">
        <v>3</v>
      </c>
      <c r="D10" s="391">
        <v>2</v>
      </c>
      <c r="E10" s="391"/>
      <c r="F10" s="391"/>
      <c r="G10" s="392">
        <v>2</v>
      </c>
      <c r="H10" s="391">
        <v>2</v>
      </c>
      <c r="I10" s="391">
        <f>C10+F10</f>
        <v>3</v>
      </c>
      <c r="J10" s="391">
        <f>D10+G10</f>
        <v>4</v>
      </c>
      <c r="K10" s="391">
        <f>E10+H10</f>
        <v>2</v>
      </c>
      <c r="L10" s="391">
        <f>SUM(I10:K11)</f>
        <v>9</v>
      </c>
      <c r="M10" s="403"/>
      <c r="N10" s="403" t="s">
        <v>38</v>
      </c>
      <c r="O10" s="391">
        <f>SUM(Q10:T11)</f>
        <v>130</v>
      </c>
      <c r="P10" s="391">
        <f>SUM(Q10:V11)</f>
        <v>235</v>
      </c>
      <c r="Q10" s="230">
        <f t="shared" si="2"/>
        <v>20</v>
      </c>
      <c r="R10" s="230">
        <f t="shared" si="3"/>
        <v>0</v>
      </c>
      <c r="S10" s="230">
        <f t="shared" si="4"/>
        <v>0</v>
      </c>
      <c r="T10" s="230">
        <f t="shared" si="5"/>
        <v>0</v>
      </c>
      <c r="U10" s="230">
        <f t="shared" si="6"/>
        <v>0</v>
      </c>
      <c r="V10" s="230">
        <f t="shared" si="7"/>
        <v>0</v>
      </c>
      <c r="W10" s="130">
        <v>20</v>
      </c>
      <c r="X10" s="130"/>
      <c r="Y10" s="130"/>
      <c r="Z10" s="130"/>
      <c r="AA10" s="130"/>
      <c r="AB10" s="130"/>
      <c r="AC10" s="130"/>
      <c r="AD10" s="130"/>
      <c r="AE10" s="130"/>
      <c r="AF10" s="130"/>
      <c r="AG10" s="132"/>
      <c r="AH10" s="130"/>
      <c r="AI10" s="408" t="s">
        <v>41</v>
      </c>
    </row>
    <row r="11" spans="1:35" s="131" customFormat="1" ht="13.5" customHeight="1">
      <c r="A11" s="335"/>
      <c r="B11" s="402"/>
      <c r="C11" s="391"/>
      <c r="D11" s="391"/>
      <c r="E11" s="391"/>
      <c r="F11" s="391"/>
      <c r="G11" s="392"/>
      <c r="H11" s="391"/>
      <c r="I11" s="391"/>
      <c r="J11" s="391"/>
      <c r="K11" s="391"/>
      <c r="L11" s="391"/>
      <c r="M11" s="403"/>
      <c r="N11" s="403"/>
      <c r="O11" s="391"/>
      <c r="P11" s="391"/>
      <c r="Q11" s="230">
        <f t="shared" si="2"/>
        <v>30</v>
      </c>
      <c r="R11" s="230">
        <f t="shared" si="3"/>
        <v>0</v>
      </c>
      <c r="S11" s="230">
        <f t="shared" si="4"/>
        <v>0</v>
      </c>
      <c r="T11" s="230">
        <f t="shared" si="5"/>
        <v>80</v>
      </c>
      <c r="U11" s="230">
        <f t="shared" si="6"/>
        <v>25</v>
      </c>
      <c r="V11" s="230">
        <f t="shared" si="7"/>
        <v>80</v>
      </c>
      <c r="W11" s="130">
        <v>30</v>
      </c>
      <c r="X11" s="130"/>
      <c r="Y11" s="130"/>
      <c r="Z11" s="130">
        <v>40</v>
      </c>
      <c r="AA11" s="130">
        <v>25</v>
      </c>
      <c r="AB11" s="130"/>
      <c r="AC11" s="130"/>
      <c r="AD11" s="130"/>
      <c r="AE11" s="130"/>
      <c r="AF11" s="130">
        <v>40</v>
      </c>
      <c r="AG11" s="130"/>
      <c r="AH11" s="130">
        <v>80</v>
      </c>
      <c r="AI11" s="408"/>
    </row>
    <row r="12" spans="1:35" s="131" customFormat="1" ht="12.75">
      <c r="A12" s="335">
        <v>4</v>
      </c>
      <c r="B12" s="402" t="s">
        <v>122</v>
      </c>
      <c r="C12" s="391">
        <v>3</v>
      </c>
      <c r="D12" s="391">
        <v>1</v>
      </c>
      <c r="E12" s="391"/>
      <c r="F12" s="391"/>
      <c r="G12" s="391">
        <v>3</v>
      </c>
      <c r="H12" s="391">
        <v>2</v>
      </c>
      <c r="I12" s="391">
        <f>C12+F12</f>
        <v>3</v>
      </c>
      <c r="J12" s="391">
        <f>D12+G12</f>
        <v>4</v>
      </c>
      <c r="K12" s="391">
        <f>E12+H12</f>
        <v>2</v>
      </c>
      <c r="L12" s="391">
        <f>SUM(I12:K13)</f>
        <v>9</v>
      </c>
      <c r="M12" s="403"/>
      <c r="N12" s="403" t="s">
        <v>38</v>
      </c>
      <c r="O12" s="391">
        <f>SUM(Q12:T13)</f>
        <v>130</v>
      </c>
      <c r="P12" s="391">
        <f>SUM(Q12:V13)</f>
        <v>240</v>
      </c>
      <c r="Q12" s="230">
        <f t="shared" si="2"/>
        <v>20</v>
      </c>
      <c r="R12" s="230">
        <f t="shared" si="3"/>
        <v>0</v>
      </c>
      <c r="S12" s="230">
        <f t="shared" si="4"/>
        <v>0</v>
      </c>
      <c r="T12" s="230">
        <f t="shared" si="5"/>
        <v>0</v>
      </c>
      <c r="U12" s="230">
        <f t="shared" si="6"/>
        <v>0</v>
      </c>
      <c r="V12" s="230">
        <f t="shared" si="7"/>
        <v>0</v>
      </c>
      <c r="W12" s="130">
        <v>20</v>
      </c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3" t="s">
        <v>185</v>
      </c>
    </row>
    <row r="13" spans="1:35" s="131" customFormat="1" ht="12.75">
      <c r="A13" s="335"/>
      <c r="B13" s="402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403"/>
      <c r="N13" s="403"/>
      <c r="O13" s="391"/>
      <c r="P13" s="391"/>
      <c r="Q13" s="230">
        <f t="shared" si="2"/>
        <v>30</v>
      </c>
      <c r="R13" s="230">
        <f t="shared" si="3"/>
        <v>0</v>
      </c>
      <c r="S13" s="230">
        <f t="shared" si="4"/>
        <v>0</v>
      </c>
      <c r="T13" s="230">
        <f t="shared" si="5"/>
        <v>80</v>
      </c>
      <c r="U13" s="230">
        <f t="shared" si="6"/>
        <v>30</v>
      </c>
      <c r="V13" s="230">
        <f t="shared" si="7"/>
        <v>80</v>
      </c>
      <c r="W13" s="130">
        <v>30</v>
      </c>
      <c r="X13" s="130"/>
      <c r="Y13" s="130"/>
      <c r="Z13" s="130">
        <v>40</v>
      </c>
      <c r="AA13" s="130">
        <v>30</v>
      </c>
      <c r="AB13" s="130"/>
      <c r="AC13" s="130"/>
      <c r="AD13" s="130"/>
      <c r="AE13" s="130"/>
      <c r="AF13" s="130">
        <v>40</v>
      </c>
      <c r="AG13" s="130"/>
      <c r="AH13" s="130">
        <v>80</v>
      </c>
      <c r="AI13" s="133" t="s">
        <v>46</v>
      </c>
    </row>
    <row r="14" spans="1:35" s="131" customFormat="1" ht="12.75">
      <c r="A14" s="335">
        <v>5</v>
      </c>
      <c r="B14" s="404" t="s">
        <v>123</v>
      </c>
      <c r="C14" s="391">
        <v>3</v>
      </c>
      <c r="D14" s="391">
        <v>1</v>
      </c>
      <c r="E14" s="391"/>
      <c r="F14" s="391"/>
      <c r="G14" s="391">
        <v>2</v>
      </c>
      <c r="H14" s="391">
        <v>2</v>
      </c>
      <c r="I14" s="391">
        <f>C14+F14</f>
        <v>3</v>
      </c>
      <c r="J14" s="391">
        <f>D14+G14</f>
        <v>3</v>
      </c>
      <c r="K14" s="391">
        <f>E14+H14</f>
        <v>2</v>
      </c>
      <c r="L14" s="391">
        <f>SUM(I14:K15)</f>
        <v>8</v>
      </c>
      <c r="M14" s="403"/>
      <c r="N14" s="403" t="s">
        <v>38</v>
      </c>
      <c r="O14" s="391">
        <f>SUM(Q14:T15)</f>
        <v>130</v>
      </c>
      <c r="P14" s="391">
        <f>SUM(Q14:V15)</f>
        <v>195</v>
      </c>
      <c r="Q14" s="230">
        <f t="shared" si="2"/>
        <v>20</v>
      </c>
      <c r="R14" s="230">
        <f t="shared" si="3"/>
        <v>0</v>
      </c>
      <c r="S14" s="230">
        <f t="shared" si="4"/>
        <v>0</v>
      </c>
      <c r="T14" s="230">
        <f t="shared" si="5"/>
        <v>0</v>
      </c>
      <c r="U14" s="230">
        <f t="shared" si="6"/>
        <v>0</v>
      </c>
      <c r="V14" s="230">
        <f t="shared" si="7"/>
        <v>0</v>
      </c>
      <c r="W14" s="130">
        <v>20</v>
      </c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3" t="s">
        <v>48</v>
      </c>
    </row>
    <row r="15" spans="1:35" s="131" customFormat="1" ht="16.5" customHeight="1">
      <c r="A15" s="335"/>
      <c r="B15" s="404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403"/>
      <c r="N15" s="403"/>
      <c r="O15" s="391"/>
      <c r="P15" s="391"/>
      <c r="Q15" s="230">
        <f t="shared" si="2"/>
        <v>30</v>
      </c>
      <c r="R15" s="230">
        <f t="shared" si="3"/>
        <v>0</v>
      </c>
      <c r="S15" s="230">
        <f t="shared" si="4"/>
        <v>0</v>
      </c>
      <c r="T15" s="230">
        <f t="shared" si="5"/>
        <v>80</v>
      </c>
      <c r="U15" s="230">
        <f t="shared" si="6"/>
        <v>25</v>
      </c>
      <c r="V15" s="230">
        <f t="shared" si="7"/>
        <v>40</v>
      </c>
      <c r="W15" s="130">
        <v>30</v>
      </c>
      <c r="X15" s="130"/>
      <c r="Y15" s="130"/>
      <c r="Z15" s="130">
        <v>40</v>
      </c>
      <c r="AA15" s="130">
        <v>25</v>
      </c>
      <c r="AB15" s="130"/>
      <c r="AC15" s="130"/>
      <c r="AD15" s="130"/>
      <c r="AE15" s="130"/>
      <c r="AF15" s="130">
        <v>40</v>
      </c>
      <c r="AG15" s="130"/>
      <c r="AH15" s="130">
        <v>40</v>
      </c>
      <c r="AI15" s="133" t="s">
        <v>46</v>
      </c>
    </row>
    <row r="16" spans="1:35" s="131" customFormat="1" ht="22.5" customHeight="1">
      <c r="A16" s="335">
        <v>6</v>
      </c>
      <c r="B16" s="402" t="s">
        <v>124</v>
      </c>
      <c r="C16" s="391"/>
      <c r="D16" s="391"/>
      <c r="E16" s="391"/>
      <c r="F16" s="391">
        <v>3</v>
      </c>
      <c r="G16" s="391">
        <v>4</v>
      </c>
      <c r="H16" s="391">
        <v>1</v>
      </c>
      <c r="I16" s="391">
        <f>C16+F16</f>
        <v>3</v>
      </c>
      <c r="J16" s="391">
        <f>D16+G16</f>
        <v>4</v>
      </c>
      <c r="K16" s="391">
        <f>E16+H16</f>
        <v>1</v>
      </c>
      <c r="L16" s="391">
        <f>SUM(I16:K17)</f>
        <v>8</v>
      </c>
      <c r="M16" s="403"/>
      <c r="N16" s="403" t="s">
        <v>38</v>
      </c>
      <c r="O16" s="391">
        <f>SUM(Q16:T17)</f>
        <v>115</v>
      </c>
      <c r="P16" s="391">
        <f>SUM(Q16:V17)</f>
        <v>185</v>
      </c>
      <c r="Q16" s="230">
        <f t="shared" si="2"/>
        <v>10</v>
      </c>
      <c r="R16" s="230">
        <f t="shared" si="3"/>
        <v>0</v>
      </c>
      <c r="S16" s="230">
        <f t="shared" si="4"/>
        <v>0</v>
      </c>
      <c r="T16" s="230">
        <f t="shared" si="5"/>
        <v>0</v>
      </c>
      <c r="U16" s="230">
        <f t="shared" si="6"/>
        <v>0</v>
      </c>
      <c r="V16" s="230">
        <f t="shared" si="7"/>
        <v>0</v>
      </c>
      <c r="W16" s="130"/>
      <c r="X16" s="130"/>
      <c r="Y16" s="130"/>
      <c r="Z16" s="130"/>
      <c r="AA16" s="130"/>
      <c r="AB16" s="130"/>
      <c r="AC16" s="130">
        <v>10</v>
      </c>
      <c r="AD16" s="130"/>
      <c r="AE16" s="130"/>
      <c r="AF16" s="130"/>
      <c r="AG16" s="130"/>
      <c r="AH16" s="130"/>
      <c r="AI16" s="408" t="s">
        <v>42</v>
      </c>
    </row>
    <row r="17" spans="1:35" s="131" customFormat="1" ht="19.5" customHeight="1">
      <c r="A17" s="335"/>
      <c r="B17" s="402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403"/>
      <c r="N17" s="403"/>
      <c r="O17" s="391"/>
      <c r="P17" s="391"/>
      <c r="Q17" s="230">
        <f t="shared" si="2"/>
        <v>25</v>
      </c>
      <c r="R17" s="230">
        <f t="shared" si="3"/>
        <v>0</v>
      </c>
      <c r="S17" s="230">
        <f t="shared" si="4"/>
        <v>0</v>
      </c>
      <c r="T17" s="230">
        <f t="shared" si="5"/>
        <v>80</v>
      </c>
      <c r="U17" s="230">
        <f t="shared" si="6"/>
        <v>30</v>
      </c>
      <c r="V17" s="230">
        <f t="shared" si="7"/>
        <v>40</v>
      </c>
      <c r="W17" s="130"/>
      <c r="X17" s="130"/>
      <c r="Y17" s="130"/>
      <c r="Z17" s="130"/>
      <c r="AA17" s="130"/>
      <c r="AB17" s="231"/>
      <c r="AC17" s="130">
        <v>25</v>
      </c>
      <c r="AD17" s="130"/>
      <c r="AE17" s="130"/>
      <c r="AF17" s="130">
        <v>80</v>
      </c>
      <c r="AG17" s="130">
        <v>30</v>
      </c>
      <c r="AH17" s="130">
        <v>40</v>
      </c>
      <c r="AI17" s="408"/>
    </row>
    <row r="18" spans="1:35" s="58" customFormat="1" ht="17.25" customHeight="1">
      <c r="A18" s="92">
        <v>7</v>
      </c>
      <c r="B18" s="232" t="s">
        <v>146</v>
      </c>
      <c r="C18" s="61">
        <v>1</v>
      </c>
      <c r="D18" s="61"/>
      <c r="E18" s="61"/>
      <c r="F18" s="61"/>
      <c r="G18" s="61"/>
      <c r="H18" s="61"/>
      <c r="I18" s="61">
        <f aca="true" t="shared" si="8" ref="I18:K22">C18+F18</f>
        <v>1</v>
      </c>
      <c r="J18" s="61">
        <f t="shared" si="8"/>
        <v>0</v>
      </c>
      <c r="K18" s="61">
        <f t="shared" si="8"/>
        <v>0</v>
      </c>
      <c r="L18" s="61">
        <f aca="true" t="shared" si="9" ref="L18:L24">SUM(I18:K18)</f>
        <v>1</v>
      </c>
      <c r="M18" s="61" t="s">
        <v>37</v>
      </c>
      <c r="N18" s="61"/>
      <c r="O18" s="61">
        <f aca="true" t="shared" si="10" ref="O18:O24">SUM(Q18:T18)</f>
        <v>15</v>
      </c>
      <c r="P18" s="61">
        <f aca="true" t="shared" si="11" ref="P18:P24">SUM(Q18:V18)</f>
        <v>30</v>
      </c>
      <c r="Q18" s="63">
        <f t="shared" si="2"/>
        <v>5</v>
      </c>
      <c r="R18" s="63">
        <f t="shared" si="3"/>
        <v>0</v>
      </c>
      <c r="S18" s="63">
        <f t="shared" si="4"/>
        <v>10</v>
      </c>
      <c r="T18" s="63">
        <f t="shared" si="5"/>
        <v>0</v>
      </c>
      <c r="U18" s="63">
        <f t="shared" si="6"/>
        <v>15</v>
      </c>
      <c r="V18" s="63">
        <f t="shared" si="7"/>
        <v>0</v>
      </c>
      <c r="W18" s="64">
        <v>5</v>
      </c>
      <c r="X18" s="64"/>
      <c r="Y18" s="64">
        <v>10</v>
      </c>
      <c r="Z18" s="64"/>
      <c r="AA18" s="64">
        <v>15</v>
      </c>
      <c r="AB18" s="64"/>
      <c r="AC18" s="64"/>
      <c r="AD18" s="64"/>
      <c r="AE18" s="64"/>
      <c r="AF18" s="64"/>
      <c r="AG18" s="64"/>
      <c r="AH18" s="64"/>
      <c r="AI18" s="85" t="s">
        <v>43</v>
      </c>
    </row>
    <row r="19" spans="1:35" s="131" customFormat="1" ht="25.5">
      <c r="A19" s="92">
        <v>8</v>
      </c>
      <c r="B19" s="233" t="s">
        <v>125</v>
      </c>
      <c r="C19" s="134">
        <v>2</v>
      </c>
      <c r="D19" s="134"/>
      <c r="E19" s="134"/>
      <c r="F19" s="134"/>
      <c r="G19" s="134"/>
      <c r="H19" s="134"/>
      <c r="I19" s="134">
        <f t="shared" si="8"/>
        <v>2</v>
      </c>
      <c r="J19" s="134">
        <f t="shared" si="8"/>
        <v>0</v>
      </c>
      <c r="K19" s="134">
        <f t="shared" si="8"/>
        <v>0</v>
      </c>
      <c r="L19" s="134">
        <f t="shared" si="9"/>
        <v>2</v>
      </c>
      <c r="M19" s="134" t="s">
        <v>37</v>
      </c>
      <c r="N19" s="134"/>
      <c r="O19" s="134">
        <f t="shared" si="10"/>
        <v>25</v>
      </c>
      <c r="P19" s="134">
        <f t="shared" si="11"/>
        <v>45</v>
      </c>
      <c r="Q19" s="230">
        <f t="shared" si="2"/>
        <v>10</v>
      </c>
      <c r="R19" s="230">
        <f t="shared" si="3"/>
        <v>0</v>
      </c>
      <c r="S19" s="230">
        <f t="shared" si="4"/>
        <v>15</v>
      </c>
      <c r="T19" s="230">
        <f t="shared" si="5"/>
        <v>0</v>
      </c>
      <c r="U19" s="230">
        <f t="shared" si="6"/>
        <v>20</v>
      </c>
      <c r="V19" s="230">
        <f t="shared" si="7"/>
        <v>0</v>
      </c>
      <c r="W19" s="130">
        <v>10</v>
      </c>
      <c r="X19" s="130"/>
      <c r="Y19" s="130">
        <v>15</v>
      </c>
      <c r="Z19" s="130"/>
      <c r="AA19" s="130">
        <v>20</v>
      </c>
      <c r="AB19" s="130"/>
      <c r="AC19" s="130"/>
      <c r="AD19" s="130"/>
      <c r="AE19" s="130"/>
      <c r="AF19" s="130"/>
      <c r="AG19" s="130"/>
      <c r="AH19" s="130"/>
      <c r="AI19" s="133" t="s">
        <v>44</v>
      </c>
    </row>
    <row r="20" spans="1:35" s="131" customFormat="1" ht="25.5">
      <c r="A20" s="92">
        <v>9</v>
      </c>
      <c r="B20" s="233" t="s">
        <v>126</v>
      </c>
      <c r="C20" s="134"/>
      <c r="D20" s="134">
        <v>4</v>
      </c>
      <c r="E20" s="134"/>
      <c r="F20" s="134"/>
      <c r="G20" s="134"/>
      <c r="H20" s="134"/>
      <c r="I20" s="134">
        <f t="shared" si="8"/>
        <v>0</v>
      </c>
      <c r="J20" s="134">
        <f t="shared" si="8"/>
        <v>4</v>
      </c>
      <c r="K20" s="134">
        <f t="shared" si="8"/>
        <v>0</v>
      </c>
      <c r="L20" s="134">
        <f t="shared" si="9"/>
        <v>4</v>
      </c>
      <c r="M20" s="134" t="s">
        <v>38</v>
      </c>
      <c r="N20" s="134"/>
      <c r="O20" s="134">
        <f t="shared" si="10"/>
        <v>40</v>
      </c>
      <c r="P20" s="134">
        <f t="shared" si="11"/>
        <v>40</v>
      </c>
      <c r="Q20" s="230">
        <f t="shared" si="2"/>
        <v>0</v>
      </c>
      <c r="R20" s="230">
        <f t="shared" si="3"/>
        <v>0</v>
      </c>
      <c r="S20" s="230">
        <f t="shared" si="4"/>
        <v>0</v>
      </c>
      <c r="T20" s="230">
        <f t="shared" si="5"/>
        <v>40</v>
      </c>
      <c r="U20" s="230">
        <f t="shared" si="6"/>
        <v>0</v>
      </c>
      <c r="V20" s="230">
        <f t="shared" si="7"/>
        <v>0</v>
      </c>
      <c r="W20" s="130"/>
      <c r="X20" s="130"/>
      <c r="Y20" s="130"/>
      <c r="Z20" s="130">
        <v>40</v>
      </c>
      <c r="AA20" s="130"/>
      <c r="AB20" s="130"/>
      <c r="AC20" s="130"/>
      <c r="AD20" s="130"/>
      <c r="AE20" s="130"/>
      <c r="AF20" s="130"/>
      <c r="AG20" s="130"/>
      <c r="AH20" s="130"/>
      <c r="AI20" s="133" t="s">
        <v>45</v>
      </c>
    </row>
    <row r="21" spans="1:35" s="131" customFormat="1" ht="19.5" customHeight="1">
      <c r="A21" s="92">
        <v>10</v>
      </c>
      <c r="B21" s="233" t="s">
        <v>127</v>
      </c>
      <c r="C21" s="134">
        <v>3</v>
      </c>
      <c r="D21" s="134">
        <v>2</v>
      </c>
      <c r="E21" s="134"/>
      <c r="F21" s="134"/>
      <c r="G21" s="134"/>
      <c r="H21" s="134">
        <v>1</v>
      </c>
      <c r="I21" s="134">
        <f t="shared" si="8"/>
        <v>3</v>
      </c>
      <c r="J21" s="134">
        <f t="shared" si="8"/>
        <v>2</v>
      </c>
      <c r="K21" s="134">
        <f t="shared" si="8"/>
        <v>1</v>
      </c>
      <c r="L21" s="134">
        <f t="shared" si="9"/>
        <v>6</v>
      </c>
      <c r="M21" s="134"/>
      <c r="N21" s="134" t="s">
        <v>37</v>
      </c>
      <c r="O21" s="134">
        <f t="shared" si="10"/>
        <v>70</v>
      </c>
      <c r="P21" s="134">
        <f t="shared" si="11"/>
        <v>140</v>
      </c>
      <c r="Q21" s="230">
        <f t="shared" si="2"/>
        <v>30</v>
      </c>
      <c r="R21" s="230">
        <f t="shared" si="3"/>
        <v>0</v>
      </c>
      <c r="S21" s="230">
        <f t="shared" si="4"/>
        <v>0</v>
      </c>
      <c r="T21" s="230">
        <f t="shared" si="5"/>
        <v>40</v>
      </c>
      <c r="U21" s="230">
        <f t="shared" si="6"/>
        <v>30</v>
      </c>
      <c r="V21" s="230">
        <f t="shared" si="7"/>
        <v>40</v>
      </c>
      <c r="W21" s="130">
        <v>30</v>
      </c>
      <c r="X21" s="130"/>
      <c r="Y21" s="130"/>
      <c r="Z21" s="130">
        <v>40</v>
      </c>
      <c r="AA21" s="130">
        <v>30</v>
      </c>
      <c r="AB21" s="130"/>
      <c r="AC21" s="130"/>
      <c r="AD21" s="130"/>
      <c r="AE21" s="130"/>
      <c r="AF21" s="130"/>
      <c r="AG21" s="130"/>
      <c r="AH21" s="130">
        <v>40</v>
      </c>
      <c r="AI21" s="133" t="s">
        <v>94</v>
      </c>
    </row>
    <row r="22" spans="1:35" s="36" customFormat="1" ht="25.5">
      <c r="A22" s="92">
        <v>11</v>
      </c>
      <c r="B22" s="98" t="s">
        <v>95</v>
      </c>
      <c r="C22" s="92"/>
      <c r="D22" s="92"/>
      <c r="E22" s="92"/>
      <c r="F22" s="92">
        <v>5</v>
      </c>
      <c r="G22" s="92"/>
      <c r="H22" s="92"/>
      <c r="I22" s="92">
        <f t="shared" si="8"/>
        <v>5</v>
      </c>
      <c r="J22" s="92">
        <f t="shared" si="8"/>
        <v>0</v>
      </c>
      <c r="K22" s="92">
        <f t="shared" si="8"/>
        <v>0</v>
      </c>
      <c r="L22" s="92">
        <f t="shared" si="9"/>
        <v>5</v>
      </c>
      <c r="M22" s="92"/>
      <c r="N22" s="92"/>
      <c r="O22" s="92">
        <f t="shared" si="10"/>
        <v>0</v>
      </c>
      <c r="P22" s="92">
        <f t="shared" si="11"/>
        <v>0</v>
      </c>
      <c r="Q22" s="93">
        <f t="shared" si="2"/>
        <v>0</v>
      </c>
      <c r="R22" s="93">
        <f t="shared" si="3"/>
        <v>0</v>
      </c>
      <c r="S22" s="93">
        <f t="shared" si="4"/>
        <v>0</v>
      </c>
      <c r="T22" s="93">
        <f t="shared" si="5"/>
        <v>0</v>
      </c>
      <c r="U22" s="93">
        <f t="shared" si="6"/>
        <v>0</v>
      </c>
      <c r="V22" s="93">
        <f t="shared" si="7"/>
        <v>0</v>
      </c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 t="s">
        <v>47</v>
      </c>
    </row>
    <row r="23" spans="1:35" s="36" customFormat="1" ht="51">
      <c r="A23" s="92">
        <v>12</v>
      </c>
      <c r="B23" s="98" t="s">
        <v>184</v>
      </c>
      <c r="C23" s="92"/>
      <c r="D23" s="92"/>
      <c r="E23" s="92"/>
      <c r="F23" s="92"/>
      <c r="G23" s="92"/>
      <c r="H23" s="92"/>
      <c r="I23" s="92">
        <f aca="true" t="shared" si="12" ref="I23:K24">C23+F23</f>
        <v>0</v>
      </c>
      <c r="J23" s="92">
        <f t="shared" si="12"/>
        <v>0</v>
      </c>
      <c r="K23" s="92">
        <f t="shared" si="12"/>
        <v>0</v>
      </c>
      <c r="L23" s="92">
        <f t="shared" si="9"/>
        <v>0</v>
      </c>
      <c r="M23" s="92"/>
      <c r="N23" s="92"/>
      <c r="O23" s="92">
        <f t="shared" si="10"/>
        <v>20</v>
      </c>
      <c r="P23" s="92">
        <f t="shared" si="11"/>
        <v>30</v>
      </c>
      <c r="Q23" s="93">
        <f t="shared" si="2"/>
        <v>0</v>
      </c>
      <c r="R23" s="93">
        <f t="shared" si="3"/>
        <v>0</v>
      </c>
      <c r="S23" s="93">
        <f t="shared" si="4"/>
        <v>20</v>
      </c>
      <c r="T23" s="93">
        <f t="shared" si="5"/>
        <v>0</v>
      </c>
      <c r="U23" s="93">
        <f t="shared" si="6"/>
        <v>10</v>
      </c>
      <c r="V23" s="93">
        <f t="shared" si="7"/>
        <v>0</v>
      </c>
      <c r="W23" s="94"/>
      <c r="X23" s="94"/>
      <c r="Y23" s="94"/>
      <c r="Z23" s="94"/>
      <c r="AA23" s="94"/>
      <c r="AB23" s="94"/>
      <c r="AC23" s="94"/>
      <c r="AD23" s="94"/>
      <c r="AE23" s="94">
        <v>20</v>
      </c>
      <c r="AF23" s="94"/>
      <c r="AG23" s="94">
        <v>10</v>
      </c>
      <c r="AH23" s="94"/>
      <c r="AI23" s="99" t="s">
        <v>145</v>
      </c>
    </row>
    <row r="24" spans="1:35" s="36" customFormat="1" ht="25.5">
      <c r="A24" s="92">
        <v>13</v>
      </c>
      <c r="B24" s="98" t="s">
        <v>97</v>
      </c>
      <c r="C24" s="92"/>
      <c r="D24" s="92"/>
      <c r="E24" s="92"/>
      <c r="F24" s="92"/>
      <c r="G24" s="92"/>
      <c r="H24" s="92"/>
      <c r="I24" s="92">
        <f t="shared" si="12"/>
        <v>0</v>
      </c>
      <c r="J24" s="92">
        <f t="shared" si="12"/>
        <v>0</v>
      </c>
      <c r="K24" s="92">
        <f t="shared" si="12"/>
        <v>0</v>
      </c>
      <c r="L24" s="92">
        <f t="shared" si="9"/>
        <v>0</v>
      </c>
      <c r="M24" s="92"/>
      <c r="N24" s="92"/>
      <c r="O24" s="92">
        <f t="shared" si="10"/>
        <v>0</v>
      </c>
      <c r="P24" s="92">
        <f t="shared" si="11"/>
        <v>0</v>
      </c>
      <c r="Q24" s="93">
        <f t="shared" si="2"/>
        <v>0</v>
      </c>
      <c r="R24" s="93">
        <f t="shared" si="3"/>
        <v>0</v>
      </c>
      <c r="S24" s="93">
        <f t="shared" si="4"/>
        <v>0</v>
      </c>
      <c r="T24" s="93">
        <f t="shared" si="5"/>
        <v>0</v>
      </c>
      <c r="U24" s="93">
        <f t="shared" si="6"/>
        <v>0</v>
      </c>
      <c r="V24" s="93">
        <f t="shared" si="7"/>
        <v>0</v>
      </c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5" t="s">
        <v>47</v>
      </c>
    </row>
    <row r="25" spans="1:35" s="129" customFormat="1" ht="13.5" customHeight="1">
      <c r="A25" s="37"/>
      <c r="B25" s="37" t="s">
        <v>6</v>
      </c>
      <c r="C25" s="38">
        <f>SUM(C7:C24)</f>
        <v>18</v>
      </c>
      <c r="D25" s="38">
        <f aca="true" t="shared" si="13" ref="D25:N25">SUM(D7:D24)</f>
        <v>12</v>
      </c>
      <c r="E25" s="38">
        <f t="shared" si="13"/>
        <v>0</v>
      </c>
      <c r="F25" s="38">
        <f t="shared" si="13"/>
        <v>10</v>
      </c>
      <c r="G25" s="38">
        <f t="shared" si="13"/>
        <v>11</v>
      </c>
      <c r="H25" s="38">
        <f t="shared" si="13"/>
        <v>9</v>
      </c>
      <c r="I25" s="38">
        <f t="shared" si="13"/>
        <v>28</v>
      </c>
      <c r="J25" s="38">
        <f t="shared" si="13"/>
        <v>23</v>
      </c>
      <c r="K25" s="38">
        <f t="shared" si="13"/>
        <v>9</v>
      </c>
      <c r="L25" s="38">
        <f t="shared" si="13"/>
        <v>60</v>
      </c>
      <c r="M25" s="38">
        <f t="shared" si="13"/>
        <v>0</v>
      </c>
      <c r="N25" s="38">
        <f t="shared" si="13"/>
        <v>0</v>
      </c>
      <c r="O25" s="38">
        <f>SUM(O7:O22)</f>
        <v>760</v>
      </c>
      <c r="P25" s="317">
        <f aca="true" t="shared" si="14" ref="P25:AH25">SUM(P7:P22)</f>
        <v>1310</v>
      </c>
      <c r="Q25" s="317">
        <f t="shared" si="14"/>
        <v>295</v>
      </c>
      <c r="R25" s="317">
        <f t="shared" si="14"/>
        <v>0</v>
      </c>
      <c r="S25" s="317">
        <f t="shared" si="14"/>
        <v>25</v>
      </c>
      <c r="T25" s="317">
        <f t="shared" si="14"/>
        <v>440</v>
      </c>
      <c r="U25" s="317">
        <f t="shared" si="14"/>
        <v>230</v>
      </c>
      <c r="V25" s="317">
        <f t="shared" si="14"/>
        <v>320</v>
      </c>
      <c r="W25" s="317">
        <f t="shared" si="14"/>
        <v>245</v>
      </c>
      <c r="X25" s="317">
        <f t="shared" si="14"/>
        <v>0</v>
      </c>
      <c r="Y25" s="317">
        <f t="shared" si="14"/>
        <v>25</v>
      </c>
      <c r="Z25" s="317">
        <f t="shared" si="14"/>
        <v>240</v>
      </c>
      <c r="AA25" s="317">
        <f t="shared" si="14"/>
        <v>175</v>
      </c>
      <c r="AB25" s="317">
        <f t="shared" si="14"/>
        <v>0</v>
      </c>
      <c r="AC25" s="317">
        <f t="shared" si="14"/>
        <v>50</v>
      </c>
      <c r="AD25" s="317">
        <f t="shared" si="14"/>
        <v>0</v>
      </c>
      <c r="AE25" s="317">
        <f t="shared" si="14"/>
        <v>0</v>
      </c>
      <c r="AF25" s="317">
        <f t="shared" si="14"/>
        <v>200</v>
      </c>
      <c r="AG25" s="317">
        <f t="shared" si="14"/>
        <v>55</v>
      </c>
      <c r="AH25" s="317">
        <f t="shared" si="14"/>
        <v>320</v>
      </c>
      <c r="AI25" s="234"/>
    </row>
    <row r="26" spans="1:35" s="129" customFormat="1" ht="12.75">
      <c r="A26" s="100"/>
      <c r="B26" s="98" t="s">
        <v>27</v>
      </c>
      <c r="C26" s="334">
        <f>SUM(C25:E25)</f>
        <v>30</v>
      </c>
      <c r="D26" s="334"/>
      <c r="E26" s="335"/>
      <c r="F26" s="334">
        <f>SUM(F25:H25)</f>
        <v>30</v>
      </c>
      <c r="G26" s="334"/>
      <c r="H26" s="334"/>
      <c r="I26" s="100"/>
      <c r="J26" s="334" t="s">
        <v>33</v>
      </c>
      <c r="K26" s="335"/>
      <c r="L26" s="335"/>
      <c r="M26" s="334" t="s">
        <v>34</v>
      </c>
      <c r="N26" s="334"/>
      <c r="O26" s="100"/>
      <c r="P26" s="101"/>
      <c r="Q26" s="336">
        <f>W26+AC26</f>
        <v>760</v>
      </c>
      <c r="R26" s="336"/>
      <c r="S26" s="336"/>
      <c r="T26" s="336"/>
      <c r="U26" s="336">
        <f>AA26+AG26</f>
        <v>550</v>
      </c>
      <c r="V26" s="336"/>
      <c r="W26" s="331">
        <f>SUM(W25:Z25)</f>
        <v>510</v>
      </c>
      <c r="X26" s="331"/>
      <c r="Y26" s="331"/>
      <c r="Z26" s="331"/>
      <c r="AA26" s="331">
        <f>SUM(AA25:AB25)</f>
        <v>175</v>
      </c>
      <c r="AB26" s="331"/>
      <c r="AC26" s="331">
        <f>SUM(AC25:AF25)</f>
        <v>250</v>
      </c>
      <c r="AD26" s="331"/>
      <c r="AE26" s="331"/>
      <c r="AF26" s="331"/>
      <c r="AG26" s="331">
        <f>SUM(AG25:AH25)</f>
        <v>375</v>
      </c>
      <c r="AH26" s="331"/>
      <c r="AI26" s="228"/>
    </row>
    <row r="27" spans="1:35" s="129" customFormat="1" ht="12.75">
      <c r="A27" s="100"/>
      <c r="B27" s="118"/>
      <c r="C27" s="100"/>
      <c r="D27" s="100"/>
      <c r="E27" s="103"/>
      <c r="F27" s="100"/>
      <c r="G27" s="100"/>
      <c r="H27" s="100"/>
      <c r="I27" s="100"/>
      <c r="J27" s="334" t="s">
        <v>32</v>
      </c>
      <c r="K27" s="335"/>
      <c r="L27" s="335"/>
      <c r="M27" s="335"/>
      <c r="N27" s="335"/>
      <c r="O27" s="103"/>
      <c r="P27" s="101"/>
      <c r="Q27" s="336">
        <f>W27+AC27</f>
        <v>1310</v>
      </c>
      <c r="R27" s="337"/>
      <c r="S27" s="337"/>
      <c r="T27" s="337"/>
      <c r="U27" s="337"/>
      <c r="V27" s="337"/>
      <c r="W27" s="331">
        <f>W26+AA26</f>
        <v>685</v>
      </c>
      <c r="X27" s="337"/>
      <c r="Y27" s="337"/>
      <c r="Z27" s="337"/>
      <c r="AA27" s="337"/>
      <c r="AB27" s="337"/>
      <c r="AC27" s="331">
        <f>AC26+AG26</f>
        <v>625</v>
      </c>
      <c r="AD27" s="331"/>
      <c r="AE27" s="331"/>
      <c r="AF27" s="331"/>
      <c r="AG27" s="331"/>
      <c r="AH27" s="331"/>
      <c r="AI27" s="228"/>
    </row>
    <row r="28" spans="1:35" s="140" customFormat="1" ht="12.75">
      <c r="A28" s="100"/>
      <c r="B28" s="136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7"/>
      <c r="N28" s="137"/>
      <c r="O28" s="101"/>
      <c r="P28" s="101"/>
      <c r="Q28" s="235"/>
      <c r="R28" s="235"/>
      <c r="S28" s="235"/>
      <c r="T28" s="235"/>
      <c r="U28" s="235"/>
      <c r="V28" s="238"/>
      <c r="W28" s="239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9"/>
    </row>
    <row r="29" spans="1:35" ht="12.75">
      <c r="A29" s="400" t="s">
        <v>21</v>
      </c>
      <c r="B29" s="400"/>
      <c r="C29" s="400" t="s">
        <v>22</v>
      </c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141"/>
      <c r="O29" s="142"/>
      <c r="P29" s="142"/>
      <c r="Q29" s="142"/>
      <c r="R29" s="142"/>
      <c r="S29" s="142"/>
      <c r="T29" s="142"/>
      <c r="U29" s="142"/>
      <c r="V29" s="143"/>
      <c r="W29" s="160"/>
      <c r="Z29" s="104"/>
      <c r="AA29" s="104"/>
      <c r="AB29" s="104"/>
      <c r="AC29" s="104"/>
      <c r="AD29" s="104"/>
      <c r="AE29" s="104"/>
      <c r="AF29" s="104"/>
      <c r="AG29" s="104"/>
      <c r="AH29" s="104"/>
      <c r="AI29" s="102"/>
    </row>
    <row r="30" spans="1:35" ht="12.75">
      <c r="A30" s="396" t="s">
        <v>162</v>
      </c>
      <c r="B30" s="396"/>
      <c r="C30" s="401" t="s">
        <v>163</v>
      </c>
      <c r="D30" s="401"/>
      <c r="E30" s="401"/>
      <c r="F30" s="401"/>
      <c r="G30" s="401"/>
      <c r="H30" s="401"/>
      <c r="I30" s="146"/>
      <c r="J30" s="147" t="s">
        <v>164</v>
      </c>
      <c r="K30" s="148"/>
      <c r="L30" s="148"/>
      <c r="M30" s="149"/>
      <c r="O30" s="150"/>
      <c r="P30" s="150"/>
      <c r="Q30" s="151"/>
      <c r="R30" s="150"/>
      <c r="S30" s="150"/>
      <c r="T30" s="150"/>
      <c r="U30" s="150"/>
      <c r="V30" s="150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52"/>
    </row>
    <row r="31" spans="1:35" ht="12.75">
      <c r="A31" s="396" t="s">
        <v>165</v>
      </c>
      <c r="B31" s="396"/>
      <c r="C31" s="412" t="s">
        <v>166</v>
      </c>
      <c r="D31" s="412"/>
      <c r="E31" s="412"/>
      <c r="F31" s="412"/>
      <c r="G31" s="412"/>
      <c r="H31" s="412"/>
      <c r="I31" s="146"/>
      <c r="J31" s="153" t="s">
        <v>167</v>
      </c>
      <c r="K31" s="154"/>
      <c r="L31" s="154"/>
      <c r="M31" s="155"/>
      <c r="O31" s="156"/>
      <c r="P31" s="156"/>
      <c r="Q31" s="151"/>
      <c r="R31" s="156"/>
      <c r="S31" s="156"/>
      <c r="T31" s="156"/>
      <c r="U31" s="156"/>
      <c r="V31" s="156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</row>
    <row r="32" spans="1:35" ht="12.75">
      <c r="A32" s="394"/>
      <c r="B32" s="395"/>
      <c r="C32" s="412" t="s">
        <v>168</v>
      </c>
      <c r="D32" s="412"/>
      <c r="E32" s="412"/>
      <c r="F32" s="412"/>
      <c r="G32" s="412"/>
      <c r="H32" s="412"/>
      <c r="I32" s="146"/>
      <c r="J32" s="153" t="s">
        <v>169</v>
      </c>
      <c r="K32" s="154"/>
      <c r="L32" s="154"/>
      <c r="M32" s="155"/>
      <c r="O32" s="156"/>
      <c r="P32" s="156"/>
      <c r="Q32" s="151"/>
      <c r="R32" s="156"/>
      <c r="S32" s="156"/>
      <c r="T32" s="156"/>
      <c r="U32" s="156"/>
      <c r="V32" s="156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</row>
    <row r="33" spans="1:35" ht="12.75">
      <c r="A33" s="398"/>
      <c r="B33" s="399"/>
      <c r="C33" s="411" t="s">
        <v>170</v>
      </c>
      <c r="D33" s="411"/>
      <c r="E33" s="411"/>
      <c r="F33" s="411"/>
      <c r="G33" s="411"/>
      <c r="H33" s="411"/>
      <c r="I33" s="236"/>
      <c r="J33" s="237"/>
      <c r="K33" s="237"/>
      <c r="L33" s="237"/>
      <c r="M33" s="237"/>
      <c r="O33" s="143"/>
      <c r="P33" s="143"/>
      <c r="Q33" s="143"/>
      <c r="R33" s="156"/>
      <c r="S33" s="150"/>
      <c r="T33" s="150"/>
      <c r="U33" s="150"/>
      <c r="V33" s="159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8"/>
    </row>
    <row r="34" spans="1:35" ht="12.75">
      <c r="A34" s="393" t="s">
        <v>18</v>
      </c>
      <c r="B34" s="393"/>
      <c r="C34" s="397" t="s">
        <v>16</v>
      </c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 t="s">
        <v>17</v>
      </c>
      <c r="O34" s="397"/>
      <c r="P34" s="409"/>
      <c r="Q34" s="409"/>
      <c r="R34" s="150"/>
      <c r="U34" s="160"/>
      <c r="V34" s="161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</row>
    <row r="35" spans="1:35" ht="12.75">
      <c r="A35" s="406" t="s">
        <v>13</v>
      </c>
      <c r="B35" s="406"/>
      <c r="C35" s="407">
        <v>15</v>
      </c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>
        <v>15</v>
      </c>
      <c r="O35" s="407"/>
      <c r="P35" s="407"/>
      <c r="Q35" s="407"/>
      <c r="R35" s="162"/>
      <c r="U35" s="160"/>
      <c r="V35" s="163"/>
      <c r="W35" s="160"/>
      <c r="AI35" s="145"/>
    </row>
    <row r="36" spans="1:35" ht="12.75">
      <c r="A36" s="406" t="s">
        <v>14</v>
      </c>
      <c r="B36" s="406"/>
      <c r="C36" s="407">
        <v>15</v>
      </c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>
        <v>15</v>
      </c>
      <c r="O36" s="407"/>
      <c r="P36" s="407"/>
      <c r="Q36" s="407"/>
      <c r="R36" s="162"/>
      <c r="V36" s="163"/>
      <c r="AI36" s="145"/>
    </row>
    <row r="37" spans="1:35" ht="12.75">
      <c r="A37" s="406" t="s">
        <v>15</v>
      </c>
      <c r="B37" s="406"/>
      <c r="C37" s="407">
        <v>0</v>
      </c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>
        <v>0</v>
      </c>
      <c r="O37" s="407"/>
      <c r="P37" s="407"/>
      <c r="Q37" s="407"/>
      <c r="R37" s="162"/>
      <c r="V37" s="163"/>
      <c r="AI37" s="145"/>
    </row>
    <row r="38" spans="15:22" ht="12.75">
      <c r="O38" s="36"/>
      <c r="P38" s="36"/>
      <c r="V38" s="160"/>
    </row>
    <row r="39" spans="15:16" ht="12.75">
      <c r="O39" s="36"/>
      <c r="P39" s="36"/>
    </row>
    <row r="40" spans="15:16" ht="12.75">
      <c r="O40" s="36"/>
      <c r="P40" s="36"/>
    </row>
    <row r="41" spans="15:16" ht="12.75">
      <c r="O41" s="36"/>
      <c r="P41" s="36"/>
    </row>
    <row r="42" spans="1:16" ht="12.75">
      <c r="A42" s="226"/>
      <c r="B42" s="126"/>
      <c r="C42" s="127"/>
      <c r="D42" s="16"/>
      <c r="E42" s="17"/>
      <c r="F42" s="17"/>
      <c r="G42" s="17"/>
      <c r="H42" s="17"/>
      <c r="I42" s="17"/>
      <c r="J42" s="16"/>
      <c r="K42" s="165"/>
      <c r="L42" s="165"/>
      <c r="O42" s="36"/>
      <c r="P42" s="36"/>
    </row>
    <row r="43" spans="1:16" ht="12.75">
      <c r="A43" s="227"/>
      <c r="B43" s="126"/>
      <c r="C43" s="127"/>
      <c r="D43" s="16"/>
      <c r="E43" s="17"/>
      <c r="F43" s="17"/>
      <c r="G43" s="17"/>
      <c r="H43" s="17"/>
      <c r="I43" s="16"/>
      <c r="J43" s="128"/>
      <c r="K43" s="165"/>
      <c r="L43" s="165"/>
      <c r="O43" s="36"/>
      <c r="P43" s="36"/>
    </row>
    <row r="44" spans="1:16" ht="12.75">
      <c r="A44" s="227"/>
      <c r="B44" s="126"/>
      <c r="C44" s="127"/>
      <c r="D44" s="16"/>
      <c r="E44" s="17"/>
      <c r="F44" s="17"/>
      <c r="G44" s="17"/>
      <c r="H44" s="17"/>
      <c r="I44" s="16"/>
      <c r="J44" s="128"/>
      <c r="K44" s="165"/>
      <c r="L44" s="165"/>
      <c r="O44" s="36"/>
      <c r="P44" s="36"/>
    </row>
    <row r="45" spans="1:12" ht="12.75">
      <c r="A45" s="227"/>
      <c r="B45" s="126"/>
      <c r="C45" s="127"/>
      <c r="D45" s="16"/>
      <c r="E45" s="17"/>
      <c r="F45" s="17"/>
      <c r="G45" s="17"/>
      <c r="H45" s="17"/>
      <c r="I45" s="16"/>
      <c r="J45" s="128"/>
      <c r="K45" s="165"/>
      <c r="L45" s="165"/>
    </row>
    <row r="46" spans="1:12" ht="12.75">
      <c r="A46" s="227"/>
      <c r="B46" s="126"/>
      <c r="C46" s="127"/>
      <c r="D46" s="16"/>
      <c r="E46" s="17"/>
      <c r="F46" s="17"/>
      <c r="G46" s="17"/>
      <c r="H46" s="17"/>
      <c r="I46" s="16"/>
      <c r="J46" s="128"/>
      <c r="K46" s="165"/>
      <c r="L46" s="165"/>
    </row>
    <row r="47" spans="1:12" ht="12.75">
      <c r="A47" s="227"/>
      <c r="B47" s="126"/>
      <c r="C47" s="127"/>
      <c r="D47" s="16"/>
      <c r="E47" s="16"/>
      <c r="F47" s="16"/>
      <c r="G47" s="16"/>
      <c r="H47" s="16"/>
      <c r="I47" s="16"/>
      <c r="J47" s="128"/>
      <c r="K47" s="165"/>
      <c r="L47" s="165"/>
    </row>
    <row r="48" spans="1:12" ht="12.75">
      <c r="A48" s="227"/>
      <c r="B48" s="126"/>
      <c r="C48" s="127"/>
      <c r="D48" s="16"/>
      <c r="E48" s="16"/>
      <c r="F48" s="16"/>
      <c r="G48" s="16"/>
      <c r="H48" s="16"/>
      <c r="I48" s="16"/>
      <c r="J48" s="128"/>
      <c r="K48" s="165"/>
      <c r="L48" s="165"/>
    </row>
    <row r="49" spans="1:12" ht="12.75">
      <c r="A49" s="227"/>
      <c r="B49" s="169"/>
      <c r="C49" s="169"/>
      <c r="D49" s="168"/>
      <c r="E49" s="168"/>
      <c r="F49" s="168"/>
      <c r="G49" s="168"/>
      <c r="H49" s="168"/>
      <c r="I49" s="168"/>
      <c r="J49" s="168"/>
      <c r="K49" s="165"/>
      <c r="L49" s="165"/>
    </row>
  </sheetData>
  <sheetProtection/>
  <mergeCells count="142">
    <mergeCell ref="C1:AH1"/>
    <mergeCell ref="C33:H33"/>
    <mergeCell ref="D16:D17"/>
    <mergeCell ref="I16:I17"/>
    <mergeCell ref="J16:J17"/>
    <mergeCell ref="K16:K17"/>
    <mergeCell ref="C32:H32"/>
    <mergeCell ref="L16:L17"/>
    <mergeCell ref="C31:H31"/>
    <mergeCell ref="J27:N27"/>
    <mergeCell ref="J26:L26"/>
    <mergeCell ref="H16:H17"/>
    <mergeCell ref="F26:H26"/>
    <mergeCell ref="M10:M11"/>
    <mergeCell ref="M12:M13"/>
    <mergeCell ref="M14:M15"/>
    <mergeCell ref="K10:K11"/>
    <mergeCell ref="L10:L11"/>
    <mergeCell ref="G12:G13"/>
    <mergeCell ref="I12:I13"/>
    <mergeCell ref="A12:A13"/>
    <mergeCell ref="A8:A9"/>
    <mergeCell ref="A10:A11"/>
    <mergeCell ref="F10:F11"/>
    <mergeCell ref="B12:B13"/>
    <mergeCell ref="D8:D9"/>
    <mergeCell ref="E10:E11"/>
    <mergeCell ref="D10:D11"/>
    <mergeCell ref="E8:E9"/>
    <mergeCell ref="B8:B9"/>
    <mergeCell ref="F8:F9"/>
    <mergeCell ref="B10:B11"/>
    <mergeCell ref="AC26:AF26"/>
    <mergeCell ref="U26:V26"/>
    <mergeCell ref="G8:G9"/>
    <mergeCell ref="I10:I11"/>
    <mergeCell ref="O16:O17"/>
    <mergeCell ref="N8:N9"/>
    <mergeCell ref="O8:O9"/>
    <mergeCell ref="P12:P13"/>
    <mergeCell ref="O14:O15"/>
    <mergeCell ref="P14:P15"/>
    <mergeCell ref="P8:P9"/>
    <mergeCell ref="J8:J9"/>
    <mergeCell ref="L8:L9"/>
    <mergeCell ref="K8:K9"/>
    <mergeCell ref="M8:M9"/>
    <mergeCell ref="L12:L13"/>
    <mergeCell ref="N34:Q34"/>
    <mergeCell ref="P16:P17"/>
    <mergeCell ref="O10:O11"/>
    <mergeCell ref="P10:P11"/>
    <mergeCell ref="O12:O13"/>
    <mergeCell ref="J10:J11"/>
    <mergeCell ref="J12:J13"/>
    <mergeCell ref="K12:K13"/>
    <mergeCell ref="K14:K15"/>
    <mergeCell ref="L14:L15"/>
    <mergeCell ref="AI8:AI9"/>
    <mergeCell ref="AI10:AI11"/>
    <mergeCell ref="AG26:AH26"/>
    <mergeCell ref="Q27:V27"/>
    <mergeCell ref="W27:AB27"/>
    <mergeCell ref="AA26:AB26"/>
    <mergeCell ref="AI16:AI17"/>
    <mergeCell ref="AC27:AH27"/>
    <mergeCell ref="Q26:T26"/>
    <mergeCell ref="W26:Z26"/>
    <mergeCell ref="A37:B37"/>
    <mergeCell ref="A36:B36"/>
    <mergeCell ref="A35:B35"/>
    <mergeCell ref="C35:M35"/>
    <mergeCell ref="N37:Q37"/>
    <mergeCell ref="N36:Q36"/>
    <mergeCell ref="C36:M36"/>
    <mergeCell ref="N35:Q35"/>
    <mergeCell ref="C37:M37"/>
    <mergeCell ref="AI3:AI6"/>
    <mergeCell ref="AC5:AH5"/>
    <mergeCell ref="W3:AB4"/>
    <mergeCell ref="AC3:AH4"/>
    <mergeCell ref="K5:K6"/>
    <mergeCell ref="O3:O6"/>
    <mergeCell ref="P3:P6"/>
    <mergeCell ref="M5:N5"/>
    <mergeCell ref="W5:AB5"/>
    <mergeCell ref="A3:A6"/>
    <mergeCell ref="M16:M17"/>
    <mergeCell ref="N10:N11"/>
    <mergeCell ref="N12:N13"/>
    <mergeCell ref="N14:N15"/>
    <mergeCell ref="N16:N17"/>
    <mergeCell ref="B14:B15"/>
    <mergeCell ref="H14:H15"/>
    <mergeCell ref="H12:H13"/>
    <mergeCell ref="E12:E13"/>
    <mergeCell ref="A29:B29"/>
    <mergeCell ref="C29:M29"/>
    <mergeCell ref="C30:H30"/>
    <mergeCell ref="B16:B17"/>
    <mergeCell ref="I14:I15"/>
    <mergeCell ref="J14:J15"/>
    <mergeCell ref="M26:N26"/>
    <mergeCell ref="C26:E26"/>
    <mergeCell ref="F16:F17"/>
    <mergeCell ref="G16:G17"/>
    <mergeCell ref="C10:C11"/>
    <mergeCell ref="A34:B34"/>
    <mergeCell ref="A32:B32"/>
    <mergeCell ref="A31:B31"/>
    <mergeCell ref="C34:M34"/>
    <mergeCell ref="A14:A15"/>
    <mergeCell ref="A16:A17"/>
    <mergeCell ref="A33:B33"/>
    <mergeCell ref="A30:B30"/>
    <mergeCell ref="G14:G15"/>
    <mergeCell ref="C5:E5"/>
    <mergeCell ref="C3:L3"/>
    <mergeCell ref="I4:L4"/>
    <mergeCell ref="I5:I6"/>
    <mergeCell ref="J5:J6"/>
    <mergeCell ref="G10:G11"/>
    <mergeCell ref="C8:C9"/>
    <mergeCell ref="I8:I9"/>
    <mergeCell ref="H8:H9"/>
    <mergeCell ref="H10:H11"/>
    <mergeCell ref="A2:AH2"/>
    <mergeCell ref="F14:F15"/>
    <mergeCell ref="B3:B6"/>
    <mergeCell ref="L5:L6"/>
    <mergeCell ref="F12:F13"/>
    <mergeCell ref="E16:E17"/>
    <mergeCell ref="Q3:V5"/>
    <mergeCell ref="M3:N4"/>
    <mergeCell ref="C4:H4"/>
    <mergeCell ref="F5:H5"/>
    <mergeCell ref="C16:C17"/>
    <mergeCell ref="C14:C15"/>
    <mergeCell ref="D14:D15"/>
    <mergeCell ref="E14:E15"/>
    <mergeCell ref="C12:C13"/>
    <mergeCell ref="D12:D13"/>
  </mergeCells>
  <printOptions horizontalCentered="1"/>
  <pageMargins left="0" right="0" top="0" bottom="0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29"/>
  <sheetViews>
    <sheetView view="pageBreakPreview" zoomScaleNormal="70" zoomScaleSheetLayoutView="100" zoomScalePageLayoutView="0" workbookViewId="0" topLeftCell="A19">
      <selection activeCell="J16" sqref="J16"/>
    </sheetView>
  </sheetViews>
  <sheetFormatPr defaultColWidth="9.00390625" defaultRowHeight="12.75"/>
  <cols>
    <col min="1" max="1" width="9.125" style="22" customWidth="1"/>
    <col min="2" max="2" width="10.625" style="22" customWidth="1"/>
    <col min="3" max="3" width="23.00390625" style="21" bestFit="1" customWidth="1"/>
    <col min="4" max="4" width="11.125" style="21" customWidth="1"/>
    <col min="5" max="5" width="12.375" style="21" customWidth="1"/>
    <col min="6" max="6" width="18.375" style="21" customWidth="1"/>
    <col min="7" max="7" width="11.00390625" style="21" customWidth="1"/>
    <col min="8" max="8" width="15.25390625" style="21" customWidth="1"/>
    <col min="9" max="9" width="10.375" style="21" customWidth="1"/>
    <col min="10" max="10" width="23.25390625" style="21" customWidth="1"/>
    <col min="11" max="12" width="9.125" style="21" customWidth="1"/>
    <col min="13" max="13" width="18.625" style="21" customWidth="1"/>
    <col min="14" max="17" width="9.125" style="21" customWidth="1"/>
    <col min="18" max="18" width="9.375" style="21" customWidth="1"/>
    <col min="19" max="22" width="9.125" style="21" customWidth="1"/>
    <col min="23" max="16384" width="9.125" style="22" customWidth="1"/>
  </cols>
  <sheetData>
    <row r="2" spans="2:14" ht="15">
      <c r="B2" s="18" t="s">
        <v>84</v>
      </c>
      <c r="C2" s="19"/>
      <c r="D2" s="20"/>
      <c r="E2" s="20"/>
      <c r="F2" s="20"/>
      <c r="G2" s="20"/>
      <c r="H2" s="20"/>
      <c r="I2" s="20"/>
      <c r="J2" s="20"/>
      <c r="K2" s="20"/>
      <c r="L2" s="20"/>
      <c r="M2" s="19"/>
      <c r="N2" s="19"/>
    </row>
    <row r="3" spans="2:22" ht="26.25">
      <c r="B3" s="240" t="s">
        <v>10</v>
      </c>
      <c r="C3" s="243" t="s">
        <v>73</v>
      </c>
      <c r="D3" s="244" t="s">
        <v>74</v>
      </c>
      <c r="E3" s="244" t="s">
        <v>75</v>
      </c>
      <c r="F3" s="244" t="s">
        <v>96</v>
      </c>
      <c r="G3" s="244" t="s">
        <v>77</v>
      </c>
      <c r="H3" s="244" t="s">
        <v>76</v>
      </c>
      <c r="I3" s="300" t="s">
        <v>78</v>
      </c>
      <c r="J3" s="244" t="s">
        <v>7</v>
      </c>
      <c r="K3" s="302"/>
      <c r="L3" s="303"/>
      <c r="M3" s="304"/>
      <c r="N3" s="304"/>
      <c r="O3" s="305"/>
      <c r="P3" s="305"/>
      <c r="Q3" s="303"/>
      <c r="R3" s="303"/>
      <c r="S3" s="304"/>
      <c r="T3" s="304"/>
      <c r="U3" s="305"/>
      <c r="V3" s="305"/>
    </row>
    <row r="4" spans="2:22" ht="12.75">
      <c r="B4" s="242" t="s">
        <v>4</v>
      </c>
      <c r="C4" s="243">
        <f>SUM(D4:I4)</f>
        <v>749</v>
      </c>
      <c r="D4" s="244">
        <f>SUM('I  rok 2017_2018'!W34)</f>
        <v>214</v>
      </c>
      <c r="E4" s="244">
        <f>SUM('I  rok 2017_2018'!X34)</f>
        <v>95</v>
      </c>
      <c r="F4" s="244">
        <f>SUM('I  rok 2017_2018'!Y34)</f>
        <v>190</v>
      </c>
      <c r="G4" s="244">
        <f>SUM('I  rok 2017_2018'!Z34)</f>
        <v>50</v>
      </c>
      <c r="H4" s="244">
        <f>SUM('I  rok 2017_2018'!AA34)</f>
        <v>200</v>
      </c>
      <c r="I4" s="300">
        <f>SUM('I  rok 2017_2018'!AB34)</f>
        <v>0</v>
      </c>
      <c r="J4" s="245">
        <f>SUM('I  rok 2017_2018'!C7:E33)</f>
        <v>30</v>
      </c>
      <c r="K4" s="302"/>
      <c r="L4" s="302"/>
      <c r="M4" s="305"/>
      <c r="N4" s="305"/>
      <c r="O4" s="305"/>
      <c r="P4" s="305"/>
      <c r="Q4" s="302"/>
      <c r="R4" s="302"/>
      <c r="S4" s="305"/>
      <c r="T4" s="305"/>
      <c r="U4" s="305"/>
      <c r="V4" s="305"/>
    </row>
    <row r="5" spans="2:22" ht="12.75">
      <c r="B5" s="242" t="s">
        <v>5</v>
      </c>
      <c r="C5" s="243">
        <f>SUM(D5:I5)</f>
        <v>965</v>
      </c>
      <c r="D5" s="244">
        <f>SUM('I  rok 2017_2018'!AC34)</f>
        <v>165</v>
      </c>
      <c r="E5" s="244">
        <f>SUM('I  rok 2017_2018'!AD34)</f>
        <v>35</v>
      </c>
      <c r="F5" s="244">
        <f>SUM('I  rok 2017_2018'!AE34)</f>
        <v>200</v>
      </c>
      <c r="G5" s="244">
        <f>SUM('I  rok 2017_2018'!AF34)</f>
        <v>110</v>
      </c>
      <c r="H5" s="244">
        <f>SUM('I  rok 2017_2018'!AG34)</f>
        <v>135</v>
      </c>
      <c r="I5" s="300">
        <f>SUM('I  rok 2017_2018'!AH34)</f>
        <v>320</v>
      </c>
      <c r="J5" s="244">
        <f>SUM('I  rok 2017_2018'!F7:H33)</f>
        <v>30</v>
      </c>
      <c r="K5" s="302"/>
      <c r="L5" s="302"/>
      <c r="M5" s="305"/>
      <c r="N5" s="305"/>
      <c r="O5" s="305"/>
      <c r="P5" s="305"/>
      <c r="Q5" s="302"/>
      <c r="R5" s="302"/>
      <c r="S5" s="305"/>
      <c r="T5" s="305"/>
      <c r="U5" s="305"/>
      <c r="V5" s="305"/>
    </row>
    <row r="6" spans="2:22" ht="12.75">
      <c r="B6" s="242"/>
      <c r="C6" s="246">
        <f aca="true" t="shared" si="0" ref="C6:J6">SUM(C4:C5)</f>
        <v>1714</v>
      </c>
      <c r="D6" s="246">
        <f t="shared" si="0"/>
        <v>379</v>
      </c>
      <c r="E6" s="246">
        <f t="shared" si="0"/>
        <v>130</v>
      </c>
      <c r="F6" s="246">
        <f t="shared" si="0"/>
        <v>390</v>
      </c>
      <c r="G6" s="246">
        <f t="shared" si="0"/>
        <v>160</v>
      </c>
      <c r="H6" s="246">
        <f t="shared" si="0"/>
        <v>335</v>
      </c>
      <c r="I6" s="307">
        <f t="shared" si="0"/>
        <v>320</v>
      </c>
      <c r="J6" s="247">
        <f t="shared" si="0"/>
        <v>60</v>
      </c>
      <c r="K6" s="302"/>
      <c r="L6" s="302"/>
      <c r="M6" s="305"/>
      <c r="N6" s="305"/>
      <c r="O6" s="305"/>
      <c r="P6" s="305"/>
      <c r="Q6" s="302"/>
      <c r="R6" s="302"/>
      <c r="S6" s="305"/>
      <c r="T6" s="305"/>
      <c r="U6" s="305"/>
      <c r="V6" s="305"/>
    </row>
    <row r="7" spans="2:22" ht="12.75">
      <c r="B7" s="242" t="s">
        <v>79</v>
      </c>
      <c r="C7" s="243">
        <f>SUM(D7:I7)</f>
        <v>760</v>
      </c>
      <c r="D7" s="244">
        <f>SUM('II  rok 2018_2019'!W23)</f>
        <v>240</v>
      </c>
      <c r="E7" s="244">
        <f>SUM('II  rok 2018_2019'!X23)</f>
        <v>80</v>
      </c>
      <c r="F7" s="244">
        <f>SUM('II  rok 2018_2019'!Y23)</f>
        <v>115</v>
      </c>
      <c r="G7" s="244">
        <f>SUM('II  rok 2018_2019'!Z23)</f>
        <v>140</v>
      </c>
      <c r="H7" s="244">
        <f>SUM('II  rok 2018_2019'!AA23)</f>
        <v>185</v>
      </c>
      <c r="I7" s="300">
        <f>SUM('II  rok 2018_2019'!AB23)</f>
        <v>0</v>
      </c>
      <c r="J7" s="244">
        <f>SUM('II  rok 2018_2019'!C7:E22)</f>
        <v>30</v>
      </c>
      <c r="K7" s="302"/>
      <c r="L7" s="302"/>
      <c r="M7" s="305"/>
      <c r="N7" s="305"/>
      <c r="O7" s="305"/>
      <c r="P7" s="305"/>
      <c r="Q7" s="302"/>
      <c r="R7" s="302"/>
      <c r="S7" s="305"/>
      <c r="T7" s="305"/>
      <c r="U7" s="305"/>
      <c r="V7" s="305"/>
    </row>
    <row r="8" spans="2:22" ht="12.75">
      <c r="B8" s="242" t="s">
        <v>80</v>
      </c>
      <c r="C8" s="243">
        <f>SUM(D8:I8)</f>
        <v>940</v>
      </c>
      <c r="D8" s="244">
        <f>SUM('II  rok 2018_2019'!AC23)</f>
        <v>0</v>
      </c>
      <c r="E8" s="244">
        <f>SUM('II  rok 2018_2019'!AD23)</f>
        <v>20</v>
      </c>
      <c r="F8" s="244">
        <f>SUM('II  rok 2018_2019'!AE23)</f>
        <v>0</v>
      </c>
      <c r="G8" s="244">
        <f>SUM('II  rok 2018_2019'!AF23)</f>
        <v>360</v>
      </c>
      <c r="H8" s="244">
        <f>SUM('II  rok 2018_2019'!AG23)</f>
        <v>0</v>
      </c>
      <c r="I8" s="300">
        <f>SUM('II  rok 2018_2019'!AH23)</f>
        <v>560</v>
      </c>
      <c r="J8" s="245">
        <f>SUM('II  rok 2018_2019'!F7:H22)</f>
        <v>30</v>
      </c>
      <c r="K8" s="302"/>
      <c r="L8" s="302"/>
      <c r="M8" s="305"/>
      <c r="N8" s="305"/>
      <c r="O8" s="305"/>
      <c r="P8" s="305"/>
      <c r="Q8" s="302"/>
      <c r="R8" s="302"/>
      <c r="S8" s="305"/>
      <c r="T8" s="305"/>
      <c r="U8" s="305"/>
      <c r="V8" s="305"/>
    </row>
    <row r="9" spans="2:22" ht="12.75">
      <c r="B9" s="242"/>
      <c r="C9" s="246">
        <f>SUM(C7:C8)</f>
        <v>1700</v>
      </c>
      <c r="D9" s="247">
        <f>SUM(D7:D8)</f>
        <v>240</v>
      </c>
      <c r="E9" s="247">
        <f aca="true" t="shared" si="1" ref="E9:J9">SUM(E7:E8)</f>
        <v>100</v>
      </c>
      <c r="F9" s="247">
        <f t="shared" si="1"/>
        <v>115</v>
      </c>
      <c r="G9" s="247">
        <f t="shared" si="1"/>
        <v>500</v>
      </c>
      <c r="H9" s="247">
        <f t="shared" si="1"/>
        <v>185</v>
      </c>
      <c r="I9" s="301">
        <f t="shared" si="1"/>
        <v>560</v>
      </c>
      <c r="J9" s="247">
        <f t="shared" si="1"/>
        <v>60</v>
      </c>
      <c r="K9" s="302"/>
      <c r="L9" s="302"/>
      <c r="M9" s="305"/>
      <c r="N9" s="305"/>
      <c r="O9" s="305"/>
      <c r="P9" s="305"/>
      <c r="Q9" s="302"/>
      <c r="R9" s="302"/>
      <c r="S9" s="305"/>
      <c r="T9" s="305"/>
      <c r="U9" s="305"/>
      <c r="V9" s="305"/>
    </row>
    <row r="10" spans="2:22" ht="12.75">
      <c r="B10" s="242" t="s">
        <v>81</v>
      </c>
      <c r="C10" s="243">
        <f>SUM(D10:I10)</f>
        <v>685</v>
      </c>
      <c r="D10" s="241">
        <f>SUM('III  rok 2019_2020'!W25)</f>
        <v>245</v>
      </c>
      <c r="E10" s="241">
        <f>SUM('III  rok 2019_2020'!X25)</f>
        <v>0</v>
      </c>
      <c r="F10" s="241">
        <f>SUM('III  rok 2019_2020'!Y25)</f>
        <v>25</v>
      </c>
      <c r="G10" s="241">
        <f>SUM('III  rok 2019_2020'!Z25)</f>
        <v>240</v>
      </c>
      <c r="H10" s="241">
        <f>SUM('III  rok 2019_2020'!AA25)</f>
        <v>175</v>
      </c>
      <c r="I10" s="308">
        <f>SUM('III  rok 2019_2020'!AB25)</f>
        <v>0</v>
      </c>
      <c r="J10" s="245">
        <f>SUM('III  rok 2019_2020'!C7:E24)</f>
        <v>30</v>
      </c>
      <c r="K10" s="302"/>
      <c r="L10" s="302"/>
      <c r="M10" s="305"/>
      <c r="N10" s="305"/>
      <c r="O10" s="305"/>
      <c r="P10" s="305"/>
      <c r="Q10" s="302"/>
      <c r="R10" s="302"/>
      <c r="S10" s="305"/>
      <c r="T10" s="305"/>
      <c r="U10" s="305"/>
      <c r="V10" s="305"/>
    </row>
    <row r="11" spans="2:22" ht="15">
      <c r="B11" s="242" t="s">
        <v>82</v>
      </c>
      <c r="C11" s="243">
        <f>SUM(D11:I11)</f>
        <v>625</v>
      </c>
      <c r="D11" s="241">
        <f>SUM('III  rok 2019_2020'!AC25)</f>
        <v>50</v>
      </c>
      <c r="E11" s="241">
        <f>SUM('III  rok 2019_2020'!AD25)</f>
        <v>0</v>
      </c>
      <c r="F11" s="241">
        <f>SUM('III  rok 2019_2020'!AE25)</f>
        <v>0</v>
      </c>
      <c r="G11" s="241">
        <f>SUM('III  rok 2019_2020'!AF25)</f>
        <v>200</v>
      </c>
      <c r="H11" s="241">
        <f>SUM('III  rok 2019_2020'!AG25)</f>
        <v>55</v>
      </c>
      <c r="I11" s="308">
        <f>SUM('III  rok 2019_2020'!AH25)</f>
        <v>320</v>
      </c>
      <c r="J11" s="245">
        <f>SUM('III  rok 2019_2020'!F7:H24)</f>
        <v>30</v>
      </c>
      <c r="K11" s="302"/>
      <c r="L11" s="25"/>
      <c r="M11" s="306"/>
      <c r="N11" s="306"/>
      <c r="O11" s="306"/>
      <c r="P11" s="306"/>
      <c r="Q11" s="302"/>
      <c r="R11" s="302"/>
      <c r="S11" s="302"/>
      <c r="T11" s="302"/>
      <c r="U11" s="302"/>
      <c r="V11" s="302"/>
    </row>
    <row r="12" spans="2:14" ht="15">
      <c r="B12" s="242"/>
      <c r="C12" s="246">
        <f>SUM(C10:C11)</f>
        <v>1310</v>
      </c>
      <c r="D12" s="248">
        <f>SUM(D10:D11)</f>
        <v>295</v>
      </c>
      <c r="E12" s="249">
        <f aca="true" t="shared" si="2" ref="E12:J12">SUM(E10:E11)</f>
        <v>0</v>
      </c>
      <c r="F12" s="249">
        <f t="shared" si="2"/>
        <v>25</v>
      </c>
      <c r="G12" s="249">
        <f t="shared" si="2"/>
        <v>440</v>
      </c>
      <c r="H12" s="249">
        <f t="shared" si="2"/>
        <v>230</v>
      </c>
      <c r="I12" s="249">
        <f t="shared" si="2"/>
        <v>320</v>
      </c>
      <c r="J12" s="248">
        <f t="shared" si="2"/>
        <v>60</v>
      </c>
      <c r="L12" s="20"/>
      <c r="M12" s="19"/>
      <c r="N12" s="19"/>
    </row>
    <row r="13" spans="2:14" ht="15.75" thickBot="1">
      <c r="B13" s="263" t="s">
        <v>83</v>
      </c>
      <c r="C13" s="264">
        <f>SUM(C6,C9,C12)</f>
        <v>4724</v>
      </c>
      <c r="D13" s="265">
        <f>SUM(D6,D9,D12)</f>
        <v>914</v>
      </c>
      <c r="E13" s="265">
        <f aca="true" t="shared" si="3" ref="E13:J13">SUM(E6,E9,E12)</f>
        <v>230</v>
      </c>
      <c r="F13" s="265">
        <f t="shared" si="3"/>
        <v>530</v>
      </c>
      <c r="G13" s="265">
        <f t="shared" si="3"/>
        <v>1100</v>
      </c>
      <c r="H13" s="265">
        <f t="shared" si="3"/>
        <v>750</v>
      </c>
      <c r="I13" s="309">
        <f t="shared" si="3"/>
        <v>1200</v>
      </c>
      <c r="J13" s="310">
        <f t="shared" si="3"/>
        <v>180</v>
      </c>
      <c r="L13" s="20"/>
      <c r="M13" s="19"/>
      <c r="N13" s="19"/>
    </row>
    <row r="14" spans="2:14" ht="15">
      <c r="B14" s="18"/>
      <c r="C14" s="417" t="s">
        <v>85</v>
      </c>
      <c r="D14" s="418"/>
      <c r="E14" s="419">
        <f>SUM(D6:F6,D9:F9,D12:F12)</f>
        <v>1674</v>
      </c>
      <c r="F14" s="419"/>
      <c r="G14" s="419"/>
      <c r="H14" s="25"/>
      <c r="I14" s="25"/>
      <c r="J14" s="25"/>
      <c r="K14" s="25"/>
      <c r="L14" s="20"/>
      <c r="M14" s="19"/>
      <c r="N14" s="19"/>
    </row>
    <row r="15" spans="2:14" ht="15">
      <c r="B15" s="18"/>
      <c r="C15" s="420" t="s">
        <v>86</v>
      </c>
      <c r="D15" s="420"/>
      <c r="E15" s="421">
        <f>SUM(H6,H9,H12)</f>
        <v>750</v>
      </c>
      <c r="F15" s="421"/>
      <c r="G15" s="421"/>
      <c r="H15" s="421"/>
      <c r="I15" s="25"/>
      <c r="J15" s="25"/>
      <c r="K15" s="25"/>
      <c r="L15" s="20"/>
      <c r="M15" s="19"/>
      <c r="N15" s="19"/>
    </row>
    <row r="16" spans="2:14" ht="15">
      <c r="B16" s="18"/>
      <c r="C16" s="414" t="s">
        <v>87</v>
      </c>
      <c r="D16" s="415"/>
      <c r="E16" s="415"/>
      <c r="F16" s="415"/>
      <c r="G16" s="415"/>
      <c r="H16" s="415"/>
      <c r="I16" s="415"/>
      <c r="J16" s="266">
        <f>SUM(D4:I5,D7:I8,D10:I11)</f>
        <v>4724</v>
      </c>
      <c r="L16" s="20"/>
      <c r="M16" s="25"/>
      <c r="N16" s="19"/>
    </row>
    <row r="17" spans="2:14" ht="15">
      <c r="B17" s="18"/>
      <c r="C17" s="26"/>
      <c r="D17" s="26"/>
      <c r="E17" s="26"/>
      <c r="F17" s="26"/>
      <c r="G17" s="26"/>
      <c r="H17" s="26"/>
      <c r="I17" s="26"/>
      <c r="J17" s="27"/>
      <c r="K17" s="25"/>
      <c r="L17" s="20"/>
      <c r="M17" s="19"/>
      <c r="N17" s="19"/>
    </row>
    <row r="18" spans="2:19" ht="15">
      <c r="B18" s="18" t="s">
        <v>88</v>
      </c>
      <c r="C18" s="19"/>
      <c r="D18" s="28"/>
      <c r="E18" s="20"/>
      <c r="F18" s="20"/>
      <c r="G18" s="20"/>
      <c r="H18" s="20"/>
      <c r="I18" s="20"/>
      <c r="O18" s="416" t="s">
        <v>89</v>
      </c>
      <c r="P18" s="416"/>
      <c r="Q18" s="416"/>
      <c r="R18" s="416"/>
      <c r="S18" s="416"/>
    </row>
    <row r="19" spans="2:19" ht="39">
      <c r="B19" s="18"/>
      <c r="C19" s="29"/>
      <c r="D19" s="267" t="s">
        <v>90</v>
      </c>
      <c r="E19" s="274" t="s">
        <v>77</v>
      </c>
      <c r="F19" s="268" t="s">
        <v>76</v>
      </c>
      <c r="G19" s="274" t="s">
        <v>78</v>
      </c>
      <c r="H19" s="269" t="s">
        <v>91</v>
      </c>
      <c r="I19" s="269" t="s">
        <v>7</v>
      </c>
      <c r="M19" s="254"/>
      <c r="N19" s="267" t="s">
        <v>90</v>
      </c>
      <c r="O19" s="274" t="s">
        <v>77</v>
      </c>
      <c r="P19" s="268" t="s">
        <v>76</v>
      </c>
      <c r="Q19" s="23" t="s">
        <v>78</v>
      </c>
      <c r="R19" s="24" t="s">
        <v>91</v>
      </c>
      <c r="S19" s="24" t="s">
        <v>7</v>
      </c>
    </row>
    <row r="20" spans="2:19" ht="30">
      <c r="B20" s="18"/>
      <c r="C20" s="250" t="s">
        <v>147</v>
      </c>
      <c r="D20" s="276">
        <f>SUM('I  rok 2017_2018'!Q7:S8,'I  rok 2017_2018'!Q16:S17,'I  rok 2017_2018'!Q23:S26,'II  rok 2018_2019'!Q20:S20,'III  rok 2019_2020'!Q18:S18)</f>
        <v>360</v>
      </c>
      <c r="E20" s="277"/>
      <c r="F20" s="276">
        <f>SUM('I  rok 2017_2018'!U7:U8,'I  rok 2017_2018'!U16:U17,'I  rok 2017_2018'!U23:U26,'II  rok 2018_2019'!U20,'III  rok 2019_2020'!U18)</f>
        <v>120</v>
      </c>
      <c r="G20" s="277"/>
      <c r="H20" s="276">
        <f>SUM(D20:G20)</f>
        <v>480</v>
      </c>
      <c r="I20" s="276">
        <f>SUM('I  rok 2017_2018'!L7:L8,'I  rok 2017_2018'!L16:L17,'I  rok 2017_2018'!L23:L26,'II  rok 2018_2019'!L20,'III  rok 2019_2020'!L18)</f>
        <v>16</v>
      </c>
      <c r="M20" s="250" t="s">
        <v>147</v>
      </c>
      <c r="N20" s="276">
        <v>360</v>
      </c>
      <c r="O20" s="292"/>
      <c r="P20" s="276">
        <v>120</v>
      </c>
      <c r="Q20" s="292"/>
      <c r="R20" s="276">
        <f>SUM(N20:Q20)</f>
        <v>480</v>
      </c>
      <c r="S20" s="276">
        <v>16</v>
      </c>
    </row>
    <row r="21" spans="2:19" ht="15.75">
      <c r="B21" s="18"/>
      <c r="C21" s="251" t="s">
        <v>148</v>
      </c>
      <c r="D21" s="278">
        <f>SUM('I  rok 2017_2018'!Q9:S9,'I  rok 2017_2018'!Q11:S12,'I  rok 2017_2018'!Q15:S15,'I  rok 2017_2018'!Q18:S21)</f>
        <v>240</v>
      </c>
      <c r="E21" s="277"/>
      <c r="F21" s="278">
        <f>SUM('I  rok 2017_2018'!U9,'I  rok 2017_2018'!U11:U12,'I  rok 2017_2018'!U15,'I  rok 2017_2018'!U18:U21)</f>
        <v>110</v>
      </c>
      <c r="G21" s="277"/>
      <c r="H21" s="276">
        <f aca="true" t="shared" si="4" ref="H21:H26">SUM(D21:G21)</f>
        <v>350</v>
      </c>
      <c r="I21" s="278">
        <f>SUM('I  rok 2017_2018'!L9,'I  rok 2017_2018'!L11:L12,'I  rok 2017_2018'!L15,'I  rok 2017_2018'!L18:L21)</f>
        <v>12</v>
      </c>
      <c r="M21" s="251" t="s">
        <v>148</v>
      </c>
      <c r="N21" s="278">
        <v>240</v>
      </c>
      <c r="O21" s="293"/>
      <c r="P21" s="413">
        <v>120</v>
      </c>
      <c r="Q21" s="293"/>
      <c r="R21" s="413">
        <f>SUM(N21:N22,P21)</f>
        <v>480</v>
      </c>
      <c r="S21" s="278">
        <v>12</v>
      </c>
    </row>
    <row r="22" spans="2:19" ht="15.75">
      <c r="B22" s="18"/>
      <c r="C22" s="251" t="s">
        <v>92</v>
      </c>
      <c r="D22" s="278">
        <f>SUM('I  rok 2017_2018'!Q22:S22,'II  rok 2018_2019'!Q21:S21)</f>
        <v>120</v>
      </c>
      <c r="E22" s="277"/>
      <c r="F22" s="278">
        <f>SUM('I  rok 2017_2018'!U22,'II  rok 2018_2019'!U21)</f>
        <v>10</v>
      </c>
      <c r="G22" s="277"/>
      <c r="H22" s="276">
        <f t="shared" si="4"/>
        <v>130</v>
      </c>
      <c r="I22" s="278">
        <f>SUM('I  rok 2017_2018'!L22,'II  rok 2018_2019'!L21)</f>
        <v>4</v>
      </c>
      <c r="M22" s="251" t="s">
        <v>92</v>
      </c>
      <c r="N22" s="278">
        <v>120</v>
      </c>
      <c r="O22" s="293"/>
      <c r="P22" s="413"/>
      <c r="Q22" s="293"/>
      <c r="R22" s="413"/>
      <c r="S22" s="278">
        <v>4</v>
      </c>
    </row>
    <row r="23" spans="2:22" ht="30">
      <c r="B23" s="18"/>
      <c r="C23" s="252" t="s">
        <v>149</v>
      </c>
      <c r="D23" s="279">
        <f>SUM('I  rok 2017_2018'!Q10:S10,'I  rok 2017_2018'!Q13:S14,'I  rok 2017_2018'!Q28:S30,'II  rok 2018_2019'!Q7:S7,'II  rok 2018_2019'!Q18:S19,'III  rok 2019_2020'!Q7:S7)</f>
        <v>390</v>
      </c>
      <c r="E23" s="277">
        <f>SUM('I  rok 2017_2018'!T10,'I  rok 2017_2018'!T13:T14,'I  rok 2017_2018'!T28:T30,'II  rok 2018_2019'!T7,'II  rok 2018_2019'!T18:T19,'III  rok 2019_2020'!T7)</f>
        <v>220</v>
      </c>
      <c r="F23" s="279">
        <f>SUM('I  rok 2017_2018'!U10,'I  rok 2017_2018'!U13:U14,'I  rok 2017_2018'!U28:U30,'II  rok 2018_2019'!U7,'II  rok 2018_2019'!U18:U19,'III  rok 2019_2020'!U7)</f>
        <v>210</v>
      </c>
      <c r="G23" s="277">
        <f>SUM('I  rok 2017_2018'!V10,'I  rok 2017_2018'!V13:V14,'I  rok 2017_2018'!V28:V30,'II  rok 2018_2019'!V7,'II  rok 2018_2019'!V18:V19,'III  rok 2019_2020'!V7)</f>
        <v>320</v>
      </c>
      <c r="H23" s="276">
        <f t="shared" si="4"/>
        <v>1140</v>
      </c>
      <c r="I23" s="279">
        <f>SUM('I  rok 2017_2018'!L10,'I  rok 2017_2018'!L13:L14,'I  rok 2017_2018'!L28:L30,'II  rok 2018_2019'!L7,'II  rok 2018_2019'!L18:L19,'III  rok 2019_2020'!L7)</f>
        <v>43</v>
      </c>
      <c r="M23" s="252" t="s">
        <v>149</v>
      </c>
      <c r="N23" s="279">
        <v>390</v>
      </c>
      <c r="O23" s="293"/>
      <c r="P23" s="279">
        <v>210</v>
      </c>
      <c r="Q23" s="293"/>
      <c r="R23" s="279">
        <f>SUM(N23,P23)</f>
        <v>600</v>
      </c>
      <c r="S23" s="279">
        <v>24</v>
      </c>
      <c r="T23" s="314"/>
      <c r="U23" s="314"/>
      <c r="V23" s="314"/>
    </row>
    <row r="24" spans="3:22" s="30" customFormat="1" ht="45">
      <c r="C24" s="253" t="s">
        <v>195</v>
      </c>
      <c r="D24" s="280">
        <f>SUM('II  rok 2018_2019'!Q8:S17,'III  rok 2019_2020'!Q8:S17,'III  rok 2019_2020'!Q19:S21)</f>
        <v>560</v>
      </c>
      <c r="E24" s="281">
        <f>SUM('II  rok 2018_2019'!T8:T17,'III  rok 2019_2020'!T8:T17,'III  rok 2019_2020'!T19:T21)</f>
        <v>880</v>
      </c>
      <c r="F24" s="280">
        <f>SUM('II  rok 2018_2019'!U8:U17,'III  rok 2019_2020'!U8:U17,'III  rok 2019_2020'!U19:U21)</f>
        <v>300</v>
      </c>
      <c r="G24" s="281">
        <f>SUM('II  rok 2018_2019'!V8:V17,'III  rok 2019_2020'!V8:V17,'III  rok 2019_2020'!V19:V21)</f>
        <v>880</v>
      </c>
      <c r="H24" s="276">
        <f t="shared" si="4"/>
        <v>2620</v>
      </c>
      <c r="I24" s="280">
        <f>SUM('II  rok 2018_2019'!L8:L17,'III  rok 2019_2020'!L8:L17,'III  rok 2019_2020'!L19:L21)</f>
        <v>100</v>
      </c>
      <c r="M24" s="253" t="s">
        <v>195</v>
      </c>
      <c r="N24" s="280">
        <v>560</v>
      </c>
      <c r="O24" s="294"/>
      <c r="P24" s="280">
        <v>300</v>
      </c>
      <c r="Q24" s="294"/>
      <c r="R24" s="280">
        <f>SUM(N24,P24)</f>
        <v>860</v>
      </c>
      <c r="S24" s="280">
        <v>34</v>
      </c>
      <c r="T24" s="315"/>
      <c r="U24" s="315"/>
      <c r="V24" s="315"/>
    </row>
    <row r="25" spans="2:19" ht="15.75">
      <c r="B25" s="18"/>
      <c r="C25" s="32" t="s">
        <v>93</v>
      </c>
      <c r="D25" s="282"/>
      <c r="E25" s="277"/>
      <c r="F25" s="282"/>
      <c r="G25" s="277"/>
      <c r="H25" s="276">
        <f t="shared" si="4"/>
        <v>0</v>
      </c>
      <c r="I25" s="282">
        <f>SUM('III  rok 2019_2020'!F22)</f>
        <v>5</v>
      </c>
      <c r="M25" s="32"/>
      <c r="N25" s="282"/>
      <c r="O25" s="290">
        <v>1100</v>
      </c>
      <c r="P25" s="282"/>
      <c r="Q25" s="290">
        <v>1200</v>
      </c>
      <c r="R25" s="299">
        <f>SUM(O25,Q25)</f>
        <v>2300</v>
      </c>
      <c r="S25" s="282">
        <v>85</v>
      </c>
    </row>
    <row r="26" spans="2:19" ht="30">
      <c r="B26" s="18"/>
      <c r="C26" s="32" t="s">
        <v>180</v>
      </c>
      <c r="D26" s="283">
        <f>SUM('I  rok 2017_2018'!S33,'II  rok 2018_2019'!S22,'III  rok 2019_2020'!S23)</f>
        <v>60</v>
      </c>
      <c r="E26" s="277"/>
      <c r="F26" s="283">
        <f>SUM('I  rok 2017_2018'!U33,'II  rok 2018_2019'!U22,'III  rok 2019_2020'!U23)</f>
        <v>30</v>
      </c>
      <c r="G26" s="277"/>
      <c r="H26" s="276">
        <f t="shared" si="4"/>
        <v>90</v>
      </c>
      <c r="I26" s="283">
        <f>SUM('I  rok 2017_2018'!L33,'II  rok 2018_2019'!L22,'III  rok 2019_2020'!L23)</f>
        <v>0</v>
      </c>
      <c r="M26" s="32" t="s">
        <v>93</v>
      </c>
      <c r="S26" s="285">
        <v>5</v>
      </c>
    </row>
    <row r="27" spans="2:19" ht="45">
      <c r="B27" s="18"/>
      <c r="C27" s="32" t="s">
        <v>150</v>
      </c>
      <c r="D27" s="282">
        <f>SUM('I  rok 2017_2018'!Q31)</f>
        <v>4</v>
      </c>
      <c r="E27" s="284"/>
      <c r="F27" s="282"/>
      <c r="G27" s="284"/>
      <c r="H27" s="276">
        <f>SUM(D27:G27)</f>
        <v>4</v>
      </c>
      <c r="I27" s="282"/>
      <c r="M27" s="32" t="s">
        <v>180</v>
      </c>
      <c r="N27" s="283">
        <v>60</v>
      </c>
      <c r="O27" s="290"/>
      <c r="P27" s="283">
        <v>30</v>
      </c>
      <c r="Q27" s="290"/>
      <c r="R27" s="283">
        <f>SUM(N27,P27)</f>
        <v>90</v>
      </c>
      <c r="S27" s="282"/>
    </row>
    <row r="28" spans="2:19" ht="18.75" customHeight="1">
      <c r="B28" s="18"/>
      <c r="C28" s="31" t="s">
        <v>91</v>
      </c>
      <c r="D28" s="285">
        <f>SUM(D20:D24,D27)</f>
        <v>1674</v>
      </c>
      <c r="E28" s="285">
        <f>SUM(E20:E27)</f>
        <v>1100</v>
      </c>
      <c r="F28" s="285">
        <f>SUM(F20:F24)</f>
        <v>750</v>
      </c>
      <c r="G28" s="285">
        <f>SUM(G20:G27)</f>
        <v>1200</v>
      </c>
      <c r="H28" s="285">
        <f>SUM(H20:H24,H27)</f>
        <v>4724</v>
      </c>
      <c r="I28" s="285">
        <f>SUM(I20:I27)</f>
        <v>180</v>
      </c>
      <c r="M28" s="275"/>
      <c r="N28" s="291">
        <f>SUM(N20:N25)</f>
        <v>1670</v>
      </c>
      <c r="O28" s="291">
        <f>SUM(O20:O25)</f>
        <v>1100</v>
      </c>
      <c r="P28" s="291">
        <f>SUM(P20:P25)</f>
        <v>750</v>
      </c>
      <c r="Q28" s="291">
        <f>SUM(Q20:Q25)</f>
        <v>1200</v>
      </c>
      <c r="R28" s="291">
        <f>SUM(R20:R25)</f>
        <v>4720</v>
      </c>
      <c r="S28" s="291">
        <f>SUM(S20:S27)</f>
        <v>180</v>
      </c>
    </row>
    <row r="29" spans="2:19" ht="15.75">
      <c r="B29" s="18"/>
      <c r="C29" s="31" t="s">
        <v>196</v>
      </c>
      <c r="D29" s="286"/>
      <c r="E29" s="287"/>
      <c r="F29" s="288">
        <f>SUM(D28:G28)</f>
        <v>4724</v>
      </c>
      <c r="G29" s="287"/>
      <c r="H29" s="289"/>
      <c r="I29" s="289">
        <f>SUM(I20:I25,I26)</f>
        <v>180</v>
      </c>
      <c r="N29" s="297">
        <f>SUM(N28:Q28)</f>
        <v>4720</v>
      </c>
      <c r="O29" s="298"/>
      <c r="P29" s="298"/>
      <c r="Q29" s="298"/>
      <c r="R29" s="296"/>
      <c r="S29" s="295"/>
    </row>
  </sheetData>
  <sheetProtection/>
  <mergeCells count="8">
    <mergeCell ref="R21:R22"/>
    <mergeCell ref="C16:I16"/>
    <mergeCell ref="O18:S18"/>
    <mergeCell ref="C14:D14"/>
    <mergeCell ref="E14:G14"/>
    <mergeCell ref="C15:D15"/>
    <mergeCell ref="E15:H15"/>
    <mergeCell ref="P21:P22"/>
  </mergeCells>
  <printOptions/>
  <pageMargins left="0.11811023622047244" right="0.1968503937007874" top="0.15748031496062992" bottom="0.15748031496062992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zoomScalePageLayoutView="0" workbookViewId="0" topLeftCell="A1">
      <selection activeCell="B4" sqref="B4:B6"/>
    </sheetView>
  </sheetViews>
  <sheetFormatPr defaultColWidth="9.00390625" defaultRowHeight="12.75"/>
  <cols>
    <col min="3" max="3" width="12.25390625" style="0" customWidth="1"/>
  </cols>
  <sheetData>
    <row r="1" spans="1:29" ht="15">
      <c r="A1" s="424" t="s">
        <v>130</v>
      </c>
      <c r="B1" s="424" t="s">
        <v>131</v>
      </c>
      <c r="C1" s="424" t="s">
        <v>132</v>
      </c>
      <c r="D1" s="424" t="s">
        <v>133</v>
      </c>
      <c r="E1" s="424" t="s">
        <v>134</v>
      </c>
      <c r="F1" s="424" t="s">
        <v>10</v>
      </c>
      <c r="G1" s="424"/>
      <c r="H1" s="424"/>
      <c r="I1" s="424"/>
      <c r="J1" s="424"/>
      <c r="K1" s="424"/>
      <c r="L1" s="424" t="s">
        <v>135</v>
      </c>
      <c r="M1" s="424" t="s">
        <v>134</v>
      </c>
      <c r="N1" s="424" t="s">
        <v>10</v>
      </c>
      <c r="O1" s="424"/>
      <c r="P1" s="424"/>
      <c r="Q1" s="424"/>
      <c r="R1" s="424"/>
      <c r="S1" s="424"/>
      <c r="T1" s="424" t="s">
        <v>136</v>
      </c>
      <c r="U1" s="423" t="s">
        <v>137</v>
      </c>
      <c r="V1" s="423" t="s">
        <v>138</v>
      </c>
      <c r="W1" s="423" t="s">
        <v>139</v>
      </c>
      <c r="X1" s="422" t="s">
        <v>152</v>
      </c>
      <c r="Y1" s="423" t="s">
        <v>151</v>
      </c>
      <c r="Z1" s="422" t="s">
        <v>140</v>
      </c>
      <c r="AA1" s="424" t="s">
        <v>141</v>
      </c>
      <c r="AB1" s="426" t="s">
        <v>142</v>
      </c>
      <c r="AC1" s="1"/>
    </row>
    <row r="2" spans="1:29" ht="15">
      <c r="A2" s="424"/>
      <c r="B2" s="424"/>
      <c r="C2" s="424"/>
      <c r="D2" s="424"/>
      <c r="E2" s="424"/>
      <c r="F2" s="424" t="s">
        <v>4</v>
      </c>
      <c r="G2" s="424"/>
      <c r="H2" s="424"/>
      <c r="I2" s="424"/>
      <c r="J2" s="424"/>
      <c r="K2" s="424"/>
      <c r="L2" s="424"/>
      <c r="M2" s="424"/>
      <c r="N2" s="424" t="s">
        <v>5</v>
      </c>
      <c r="O2" s="424"/>
      <c r="P2" s="424"/>
      <c r="Q2" s="424"/>
      <c r="R2" s="424"/>
      <c r="S2" s="424"/>
      <c r="T2" s="424"/>
      <c r="U2" s="423"/>
      <c r="V2" s="423"/>
      <c r="W2" s="423"/>
      <c r="X2" s="422"/>
      <c r="Y2" s="423"/>
      <c r="Z2" s="422"/>
      <c r="AA2" s="424"/>
      <c r="AB2" s="427"/>
      <c r="AC2" s="1"/>
    </row>
    <row r="3" spans="1:29" ht="15">
      <c r="A3" s="424"/>
      <c r="B3" s="424"/>
      <c r="C3" s="424"/>
      <c r="D3" s="424"/>
      <c r="E3" s="424"/>
      <c r="F3" s="3" t="s">
        <v>2</v>
      </c>
      <c r="G3" s="3" t="s">
        <v>3</v>
      </c>
      <c r="H3" s="3" t="s">
        <v>9</v>
      </c>
      <c r="I3" s="3" t="s">
        <v>11</v>
      </c>
      <c r="J3" s="3" t="s">
        <v>23</v>
      </c>
      <c r="K3" s="3" t="s">
        <v>12</v>
      </c>
      <c r="L3" s="424"/>
      <c r="M3" s="424"/>
      <c r="N3" s="3" t="s">
        <v>2</v>
      </c>
      <c r="O3" s="3" t="s">
        <v>3</v>
      </c>
      <c r="P3" s="3" t="s">
        <v>9</v>
      </c>
      <c r="Q3" s="3" t="s">
        <v>11</v>
      </c>
      <c r="R3" s="3" t="s">
        <v>23</v>
      </c>
      <c r="S3" s="3" t="s">
        <v>12</v>
      </c>
      <c r="T3" s="424"/>
      <c r="U3" s="423"/>
      <c r="V3" s="423"/>
      <c r="W3" s="423"/>
      <c r="X3" s="422"/>
      <c r="Y3" s="423"/>
      <c r="Z3" s="422"/>
      <c r="AA3" s="424"/>
      <c r="AB3" s="428"/>
      <c r="AC3" s="1"/>
    </row>
    <row r="4" spans="1:29" ht="22.5">
      <c r="A4" s="425" t="s">
        <v>144</v>
      </c>
      <c r="B4" s="425" t="s">
        <v>4</v>
      </c>
      <c r="C4" s="14" t="s">
        <v>154</v>
      </c>
      <c r="D4" s="9">
        <v>1</v>
      </c>
      <c r="E4" s="9">
        <f>SUM('I  rok 2017_2018'!C35:E35)</f>
        <v>30</v>
      </c>
      <c r="F4" s="7">
        <f>'I  rok 2017_2018'!W34</f>
        <v>214</v>
      </c>
      <c r="G4" s="7">
        <f>'I  rok 2017_2018'!X34</f>
        <v>95</v>
      </c>
      <c r="H4" s="7">
        <f>'I  rok 2017_2018'!Y34</f>
        <v>190</v>
      </c>
      <c r="I4" s="7">
        <f>'I  rok 2017_2018'!Z34</f>
        <v>50</v>
      </c>
      <c r="J4" s="7">
        <f>'I  rok 2017_2018'!AA34</f>
        <v>200</v>
      </c>
      <c r="K4" s="7">
        <f>'I  rok 2017_2018'!AB34</f>
        <v>0</v>
      </c>
      <c r="L4" s="8">
        <f>SUM(F4:K4)</f>
        <v>749</v>
      </c>
      <c r="M4" s="2">
        <f>SUM('I  rok 2017_2018'!F35:H35)</f>
        <v>30</v>
      </c>
      <c r="N4" s="7">
        <f>'I  rok 2017_2018'!AC34</f>
        <v>165</v>
      </c>
      <c r="O4" s="7">
        <f>'I  rok 2017_2018'!AD34</f>
        <v>35</v>
      </c>
      <c r="P4" s="7">
        <f>'I  rok 2017_2018'!AE34</f>
        <v>200</v>
      </c>
      <c r="Q4" s="7">
        <f>'I  rok 2017_2018'!AF34</f>
        <v>110</v>
      </c>
      <c r="R4" s="7">
        <f>'I  rok 2017_2018'!AG34</f>
        <v>135</v>
      </c>
      <c r="S4" s="7">
        <f>'I  rok 2017_2018'!AH34</f>
        <v>320</v>
      </c>
      <c r="T4" s="8">
        <f>SUM(N4:S4)</f>
        <v>965</v>
      </c>
      <c r="U4" s="7">
        <f>SUM('suma 20172020'!F4,'suma 20172020'!N4)</f>
        <v>379</v>
      </c>
      <c r="V4" s="7">
        <f>SUM('suma 20172020'!G4,'suma 20172020'!O4)</f>
        <v>130</v>
      </c>
      <c r="W4" s="7">
        <f>SUM('suma 20172020'!H4,'suma 20172020'!P4)</f>
        <v>390</v>
      </c>
      <c r="X4" s="7">
        <f>SUM('suma 20172020'!I4,'suma 20172020'!Q4)</f>
        <v>160</v>
      </c>
      <c r="Y4" s="7">
        <f>SUM('suma 20172020'!J4,'suma 20172020'!R4)</f>
        <v>335</v>
      </c>
      <c r="Z4" s="7">
        <f>SUM('suma 20172020'!K4,'suma 20172020'!S4)</f>
        <v>320</v>
      </c>
      <c r="AA4" s="7">
        <f>SUM(U4:Z4)</f>
        <v>1714</v>
      </c>
      <c r="AB4" s="7">
        <f>SUM(Y4:Z4)</f>
        <v>655</v>
      </c>
      <c r="AC4" s="4" t="s">
        <v>143</v>
      </c>
    </row>
    <row r="5" spans="1:28" ht="15">
      <c r="A5" s="425"/>
      <c r="B5" s="425"/>
      <c r="C5" s="14" t="s">
        <v>155</v>
      </c>
      <c r="D5" s="9">
        <v>2</v>
      </c>
      <c r="E5" s="9">
        <f>SUM('II  rok 2018_2019'!C25:E25)</f>
        <v>30</v>
      </c>
      <c r="F5" s="7">
        <f>'II  rok 2018_2019'!W23</f>
        <v>240</v>
      </c>
      <c r="G5" s="7">
        <f>'II  rok 2018_2019'!X23</f>
        <v>80</v>
      </c>
      <c r="H5" s="7">
        <f>'II  rok 2018_2019'!Y23</f>
        <v>115</v>
      </c>
      <c r="I5" s="7">
        <f>'II  rok 2018_2019'!Z23</f>
        <v>140</v>
      </c>
      <c r="J5" s="7">
        <f>'II  rok 2018_2019'!AA23</f>
        <v>185</v>
      </c>
      <c r="K5" s="7">
        <f>'II  rok 2018_2019'!AB23</f>
        <v>0</v>
      </c>
      <c r="L5" s="8">
        <f>SUM(F5:K5)</f>
        <v>760</v>
      </c>
      <c r="M5" s="2">
        <f>SUM('II  rok 2018_2019'!F25:H25)</f>
        <v>30</v>
      </c>
      <c r="N5" s="7">
        <f>'II  rok 2018_2019'!AC23</f>
        <v>0</v>
      </c>
      <c r="O5" s="7">
        <f>'II  rok 2018_2019'!AD23</f>
        <v>20</v>
      </c>
      <c r="P5" s="7">
        <f>'II  rok 2018_2019'!AE23</f>
        <v>0</v>
      </c>
      <c r="Q5" s="7">
        <f>'II  rok 2018_2019'!AF23</f>
        <v>360</v>
      </c>
      <c r="R5" s="7">
        <f>'II  rok 2018_2019'!AG23</f>
        <v>0</v>
      </c>
      <c r="S5" s="7">
        <f>'II  rok 2018_2019'!AH23</f>
        <v>560</v>
      </c>
      <c r="T5" s="8">
        <f>SUM(N5:S5)</f>
        <v>940</v>
      </c>
      <c r="U5" s="7">
        <f>SUM('suma 20172020'!F5,'suma 20172020'!N5)</f>
        <v>240</v>
      </c>
      <c r="V5" s="7">
        <f>SUM('suma 20172020'!G5,'suma 20172020'!O5)</f>
        <v>100</v>
      </c>
      <c r="W5" s="7">
        <f>SUM('suma 20172020'!H5,'suma 20172020'!P5)</f>
        <v>115</v>
      </c>
      <c r="X5" s="7">
        <f>SUM('suma 20172020'!I5,'suma 20172020'!Q5)</f>
        <v>500</v>
      </c>
      <c r="Y5" s="7">
        <f>SUM('suma 20172020'!J5,'suma 20172020'!R5)</f>
        <v>185</v>
      </c>
      <c r="Z5" s="7">
        <f>SUM('suma 20172020'!K5,'suma 20172020'!S5)</f>
        <v>560</v>
      </c>
      <c r="AA5" s="7">
        <f>SUM(U5:Z5)</f>
        <v>1700</v>
      </c>
      <c r="AB5" s="7">
        <f>SUM(Y5:Z5)</f>
        <v>745</v>
      </c>
    </row>
    <row r="6" spans="1:28" ht="15">
      <c r="A6" s="425"/>
      <c r="B6" s="425"/>
      <c r="C6" s="14" t="s">
        <v>159</v>
      </c>
      <c r="D6" s="9">
        <v>3</v>
      </c>
      <c r="E6" s="9">
        <f>SUM('III  rok 2019_2020'!C26:E26)</f>
        <v>30</v>
      </c>
      <c r="F6" s="7">
        <f>'III  rok 2019_2020'!W25</f>
        <v>245</v>
      </c>
      <c r="G6" s="7">
        <f>'III  rok 2019_2020'!X25</f>
        <v>0</v>
      </c>
      <c r="H6" s="7">
        <f>'III  rok 2019_2020'!Y25</f>
        <v>25</v>
      </c>
      <c r="I6" s="7">
        <f>'III  rok 2019_2020'!Z25</f>
        <v>240</v>
      </c>
      <c r="J6" s="7">
        <f>'III  rok 2019_2020'!AA25</f>
        <v>175</v>
      </c>
      <c r="K6" s="7">
        <f>'III  rok 2019_2020'!AB25</f>
        <v>0</v>
      </c>
      <c r="L6" s="8">
        <f>SUM(F6:K6)</f>
        <v>685</v>
      </c>
      <c r="M6" s="2">
        <f>SUM('III  rok 2019_2020'!F26:H26)</f>
        <v>30</v>
      </c>
      <c r="N6" s="7">
        <f>'III  rok 2019_2020'!AC25</f>
        <v>50</v>
      </c>
      <c r="O6" s="7">
        <f>'III  rok 2019_2020'!AD25</f>
        <v>0</v>
      </c>
      <c r="P6" s="7">
        <f>'III  rok 2019_2020'!AE25</f>
        <v>0</v>
      </c>
      <c r="Q6" s="7">
        <f>'III  rok 2019_2020'!AF25</f>
        <v>200</v>
      </c>
      <c r="R6" s="7">
        <f>'III  rok 2019_2020'!AG25</f>
        <v>55</v>
      </c>
      <c r="S6" s="7">
        <f>'III  rok 2019_2020'!AH25</f>
        <v>320</v>
      </c>
      <c r="T6" s="8">
        <f>SUM(N6:S6)</f>
        <v>625</v>
      </c>
      <c r="U6" s="7">
        <f>SUM('suma 20172020'!F6,'suma 20172020'!N6)</f>
        <v>295</v>
      </c>
      <c r="V6" s="7">
        <f>SUM('suma 20172020'!G6,'suma 20172020'!O6)</f>
        <v>0</v>
      </c>
      <c r="W6" s="7">
        <f>SUM('suma 20172020'!H6,'suma 20172020'!P6)</f>
        <v>25</v>
      </c>
      <c r="X6" s="7">
        <f>SUM('suma 20172020'!I6,'suma 20172020'!Q6)</f>
        <v>440</v>
      </c>
      <c r="Y6" s="7">
        <f>SUM('suma 20172020'!J6,'suma 20172020'!R6)</f>
        <v>230</v>
      </c>
      <c r="Z6" s="7">
        <f>SUM('suma 20172020'!K6,'suma 20172020'!S6)</f>
        <v>320</v>
      </c>
      <c r="AA6" s="7">
        <f>SUM(U6:Z6)</f>
        <v>1310</v>
      </c>
      <c r="AB6" s="7">
        <f>SUM(Y6:Z6)</f>
        <v>550</v>
      </c>
    </row>
    <row r="7" spans="1:29" ht="15">
      <c r="A7" s="11"/>
      <c r="B7" s="12"/>
      <c r="C7" s="12"/>
      <c r="D7" s="12"/>
      <c r="E7" s="13">
        <f>SUM(E4:E6)</f>
        <v>90</v>
      </c>
      <c r="F7" s="5"/>
      <c r="G7" s="5"/>
      <c r="H7" s="5"/>
      <c r="I7" s="5"/>
      <c r="J7" s="5"/>
      <c r="K7" s="5"/>
      <c r="L7" s="8">
        <f>SUM(L4:L6)</f>
        <v>2194</v>
      </c>
      <c r="M7" s="6">
        <f>SUM(M4:M6)</f>
        <v>90</v>
      </c>
      <c r="N7" s="5"/>
      <c r="O7" s="5"/>
      <c r="P7" s="5"/>
      <c r="Q7" s="5"/>
      <c r="R7" s="5"/>
      <c r="S7" s="5"/>
      <c r="T7" s="8">
        <f>SUM(T4:T6)</f>
        <v>2530</v>
      </c>
      <c r="U7" s="10">
        <f>SUM(U4:U6)</f>
        <v>914</v>
      </c>
      <c r="V7" s="10">
        <f aca="true" t="shared" si="0" ref="V7:AB7">SUM(V4:V6)</f>
        <v>230</v>
      </c>
      <c r="W7" s="10">
        <f t="shared" si="0"/>
        <v>530</v>
      </c>
      <c r="X7" s="10">
        <f t="shared" si="0"/>
        <v>1100</v>
      </c>
      <c r="Y7" s="10">
        <f t="shared" si="0"/>
        <v>750</v>
      </c>
      <c r="Z7" s="10">
        <f t="shared" si="0"/>
        <v>1200</v>
      </c>
      <c r="AA7" s="10">
        <f t="shared" si="0"/>
        <v>4724</v>
      </c>
      <c r="AB7" s="10">
        <f t="shared" si="0"/>
        <v>1950</v>
      </c>
      <c r="AC7" s="1"/>
    </row>
    <row r="22" ht="12.75">
      <c r="E22" s="33"/>
    </row>
  </sheetData>
  <sheetProtection/>
  <mergeCells count="22">
    <mergeCell ref="F2:K2"/>
    <mergeCell ref="N2:S2"/>
    <mergeCell ref="A1:A3"/>
    <mergeCell ref="F1:K1"/>
    <mergeCell ref="N1:S1"/>
    <mergeCell ref="M1:M3"/>
    <mergeCell ref="T1:T3"/>
    <mergeCell ref="L1:L3"/>
    <mergeCell ref="C1:C3"/>
    <mergeCell ref="E1:E3"/>
    <mergeCell ref="A4:A6"/>
    <mergeCell ref="AB1:AB3"/>
    <mergeCell ref="AA1:AA3"/>
    <mergeCell ref="D1:D3"/>
    <mergeCell ref="B1:B3"/>
    <mergeCell ref="B4:B6"/>
    <mergeCell ref="Z1:Z3"/>
    <mergeCell ref="U1:U3"/>
    <mergeCell ref="V1:V3"/>
    <mergeCell ref="W1:W3"/>
    <mergeCell ref="X1:X3"/>
    <mergeCell ref="Y1:Y3"/>
  </mergeCells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2016-11-22T13:16:23Z</cp:lastPrinted>
  <dcterms:created xsi:type="dcterms:W3CDTF">1997-02-26T13:46:56Z</dcterms:created>
  <dcterms:modified xsi:type="dcterms:W3CDTF">2017-05-30T06:39:14Z</dcterms:modified>
  <cp:category/>
  <cp:version/>
  <cp:contentType/>
  <cp:contentStatus/>
</cp:coreProperties>
</file>