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35" windowWidth="9435" windowHeight="4185" tabRatio="639" activeTab="0"/>
  </bookViews>
  <sheets>
    <sheet name="Irok 2017-2018" sheetId="1" r:id="rId1"/>
    <sheet name="II rok 2018-2019" sheetId="2" r:id="rId2"/>
    <sheet name="III rok 2019-2020" sheetId="3" r:id="rId3"/>
    <sheet name="Podsumowanie" sheetId="4" r:id="rId4"/>
    <sheet name="Suma" sheetId="5" r:id="rId5"/>
    <sheet name="Raport zgodności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<sst xmlns="http://schemas.openxmlformats.org/spreadsheetml/2006/main" count="517" uniqueCount="243">
  <si>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</si>
  <si>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</si>
  <si>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</si>
  <si>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</si>
  <si>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</si>
  <si>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</si>
  <si>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</si>
  <si>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</si>
  <si>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</si>
  <si>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</si>
  <si>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</si>
  <si>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</si>
  <si>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</si>
  <si>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</si>
  <si>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</si>
  <si>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</si>
  <si>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</si>
  <si>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</si>
  <si>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</si>
  <si>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</si>
  <si>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</si>
  <si>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</si>
  <si>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</si>
  <si>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</si>
  <si>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</si>
  <si>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</si>
  <si>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</si>
  <si>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</si>
  <si>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</si>
  <si>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</si>
  <si>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</si>
  <si>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</si>
  <si>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</si>
  <si>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</si>
  <si>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</si>
  <si>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</si>
  <si>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</si>
  <si>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</si>
  <si>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</si>
  <si>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</si>
  <si>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</si>
  <si>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</si>
  <si>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</si>
  <si>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</si>
  <si>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</si>
  <si>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</si>
  <si>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</si>
  <si>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egz</t>
  </si>
  <si>
    <t>Zakład Anatomii Prawidłowej Człowieka</t>
  </si>
  <si>
    <t>Studium Filozofii i Psychologii Człowieka</t>
  </si>
  <si>
    <t>Zakład Zintegrowanej Opieki Medycznej</t>
  </si>
  <si>
    <t>zal</t>
  </si>
  <si>
    <t>Zakład Położnictwa, Ginekologii i Opieki Położniczo-Ginekologicznej</t>
  </si>
  <si>
    <t>Zakład Zdrowia Publicznego</t>
  </si>
  <si>
    <t>Zakład Patomorfologii Ogólnej</t>
  </si>
  <si>
    <t>Zakład Biochemii Lekarskiej</t>
  </si>
  <si>
    <t>Zakład Biofizyki</t>
  </si>
  <si>
    <t>Zakład Fizjologii</t>
  </si>
  <si>
    <t>Zakład Genetyki Klinicznej</t>
  </si>
  <si>
    <t>Studium Języków Obcych</t>
  </si>
  <si>
    <t>Klinika Neonatologii i Intensywnej Terapii Noworodka</t>
  </si>
  <si>
    <t>Zakład Diagnostyki Mikrobiologiicznej i Immunologii Infekcyjnej</t>
  </si>
  <si>
    <t>Klinika Chorób Zakaźnych i Neuroinfekcji</t>
  </si>
  <si>
    <t>Samodzielna Pracownia Diagnostyki Układu Oddechowego i Bronchoskopii</t>
  </si>
  <si>
    <t>Zakład Dietetyki i Żywienia Klinicznego</t>
  </si>
  <si>
    <t>Studium Wychowania Fizycznego</t>
  </si>
  <si>
    <t>Biblioteka Główna  UMB</t>
  </si>
  <si>
    <t>Zakład Radiologii Dziecięcej</t>
  </si>
  <si>
    <t>Zakład Pielęgniarstwa Chirurgicznego</t>
  </si>
  <si>
    <t>Zakład Farmakologii Doświadczalnej</t>
  </si>
  <si>
    <t>Zakład Medycyny Wieku Rozwojowego i Pielęgniarstwa Pediatrycznego</t>
  </si>
  <si>
    <t>Zakład Medycyny Klinicznej</t>
  </si>
  <si>
    <t>Zakład Położnictwa , Ginekologii i Opieki Położniczo-Ginekologicznej</t>
  </si>
  <si>
    <t>Klinika Chorób Zakaźnych i Hepatologii</t>
  </si>
  <si>
    <t>Zakład Anestezjologii i Intensywnej Terapii</t>
  </si>
  <si>
    <t>Klinika Psychiatrii</t>
  </si>
  <si>
    <t>Klinika Rehabilitacji</t>
  </si>
  <si>
    <t>Klinika Rehabilitacji Dziecięcej z Ośrodkiem Wczesnej Pomocy Dzieciom Upośledzonym "Dać Szansę"</t>
  </si>
  <si>
    <t>Zakład/Klinika, w której realizowana jest praca licencjacka</t>
  </si>
  <si>
    <t>Zakład Diagnostyki Mikrobiologicznej i Immunologii Infekcyjnej</t>
  </si>
  <si>
    <t>V</t>
  </si>
  <si>
    <t>VI</t>
  </si>
  <si>
    <t>III</t>
  </si>
  <si>
    <t>IV</t>
  </si>
  <si>
    <t>SEMESTR V</t>
  </si>
  <si>
    <t>SEMESTR VI</t>
  </si>
  <si>
    <t>SEMESTR III</t>
  </si>
  <si>
    <t>SEMESTR IV</t>
  </si>
  <si>
    <t>Wychowanie fizyczne - przedmiot nieobowiązkowy - 30h - student deklaruje chęć jego realizacji w semestrze letnim</t>
  </si>
  <si>
    <t>Szkolenie biblioteczne  2 godziny</t>
  </si>
  <si>
    <t xml:space="preserve">Egzamin dyplomowy </t>
  </si>
  <si>
    <t xml:space="preserve">Szkolenie BHP 4 godziny </t>
  </si>
  <si>
    <t>Seminarium licencjackie - 5h/ za każdą pracę licencjacką do pensum</t>
  </si>
  <si>
    <t xml:space="preserve">A - Anatomia  </t>
  </si>
  <si>
    <t>B - Filozofia i etyka zawodu położnej</t>
  </si>
  <si>
    <t>C - Podstawy opieki położniczej cz.I</t>
  </si>
  <si>
    <t>D - Techniki położnicze i prowadzenie porodu cz. I</t>
  </si>
  <si>
    <t>B - Pedagogika</t>
  </si>
  <si>
    <t>B - Psychologia, w tym:</t>
  </si>
  <si>
    <t>B - Psychologia ogólna</t>
  </si>
  <si>
    <t>B - Psychologia prokreacyjna i prenatalna</t>
  </si>
  <si>
    <t>B - Komunikowanie interpersonalne</t>
  </si>
  <si>
    <t>B - Socjologia</t>
  </si>
  <si>
    <t>B - Zdrowie publiczne</t>
  </si>
  <si>
    <t>A - Patologia</t>
  </si>
  <si>
    <t>A - Biochemia i biofizyka, w tym:</t>
  </si>
  <si>
    <t>A - Biofizyka</t>
  </si>
  <si>
    <t xml:space="preserve">A - Biochemia </t>
  </si>
  <si>
    <t>A - Fizjologia</t>
  </si>
  <si>
    <t>A - Embriologia i genetyka, w tym:</t>
  </si>
  <si>
    <t>A - Genetyka</t>
  </si>
  <si>
    <t>A - Embriologia</t>
  </si>
  <si>
    <t>B - Język angielski cz.I</t>
  </si>
  <si>
    <t>D - Neonatologia i opieka neonatologiczna</t>
  </si>
  <si>
    <t>A - Mikrobiologia</t>
  </si>
  <si>
    <t>A - Podstawy parazytologii</t>
  </si>
  <si>
    <t>C - Badanie fizykalne</t>
  </si>
  <si>
    <t>C - Dietetyka</t>
  </si>
  <si>
    <t>A - Radiologia</t>
  </si>
  <si>
    <t>A - Farmakologia</t>
  </si>
  <si>
    <t>C - Podstawy opieki położniczej cz.II</t>
  </si>
  <si>
    <t xml:space="preserve">C - Badania naukowe w położnictwie </t>
  </si>
  <si>
    <t>D - Chirurgia</t>
  </si>
  <si>
    <t>D - Pediatria i pielęgniarstwo pediatryczne</t>
  </si>
  <si>
    <t>D - Choroby wewnętrzne</t>
  </si>
  <si>
    <t>D - Techniki położnicze i prowadzenie porodu cz. II</t>
  </si>
  <si>
    <t>D - Położnictwo i opieka położnicza, w tym:</t>
  </si>
  <si>
    <t>D - Położnictwo i opieka położnicza</t>
  </si>
  <si>
    <t>D - Profilaktyka chorób zakaźnych w położnictwie i ginekologii</t>
  </si>
  <si>
    <t>B - Język angielski cz. II</t>
  </si>
  <si>
    <t>B - Prawo</t>
  </si>
  <si>
    <t>D - Techniki położnicze i prowadzenie porodu cz. III</t>
  </si>
  <si>
    <t>D - Ginekologia i opieka ginekologiczna, w tym:</t>
  </si>
  <si>
    <t>D - Ginekologia i opieka ginekologiczna</t>
  </si>
  <si>
    <t>D - Onkologia ginekologiczna</t>
  </si>
  <si>
    <t>D - Seksuologia</t>
  </si>
  <si>
    <t>D - Psychiatria</t>
  </si>
  <si>
    <t>C - Podstawowa opieka zdrowotna</t>
  </si>
  <si>
    <t>D - Podstawy ratownictwa medycznego</t>
  </si>
  <si>
    <t>D - Rehabilitacja w położnictwie, neonatologii i ginekologii, w tym:</t>
  </si>
  <si>
    <t>D - Rehabilitacja w położnictwie i ginekologii</t>
  </si>
  <si>
    <t>D - Rehabilitacja w neonatologii</t>
  </si>
  <si>
    <t>C - Promocja zdrowia</t>
  </si>
  <si>
    <t>C - Zajęcia fakultatywne do wyboru:</t>
  </si>
  <si>
    <t>C - Zakażenia szpitalne</t>
  </si>
  <si>
    <t>C - Język migowy</t>
  </si>
  <si>
    <t>C - Promocja zdrowia psychicznego</t>
  </si>
  <si>
    <t>TABELA I</t>
  </si>
  <si>
    <t>Łączny wymiar godzinowy</t>
  </si>
  <si>
    <t>wykłady</t>
  </si>
  <si>
    <t>seminaria</t>
  </si>
  <si>
    <t xml:space="preserve">ćwiczenia </t>
  </si>
  <si>
    <t>zajęcia praktyczne</t>
  </si>
  <si>
    <t>samokształcenie</t>
  </si>
  <si>
    <t>praktyki zawodowe</t>
  </si>
  <si>
    <t>SUMA</t>
  </si>
  <si>
    <t>zajęcia teoretyczne</t>
  </si>
  <si>
    <t>Zajęcia teoretyczne + samokształcenie</t>
  </si>
  <si>
    <t>Zajęcia teoretyczne + samokształcenie + zp+ pz</t>
  </si>
  <si>
    <t>teoria</t>
  </si>
  <si>
    <t>sam</t>
  </si>
  <si>
    <t>zp</t>
  </si>
  <si>
    <t>pz</t>
  </si>
  <si>
    <t>I rok</t>
  </si>
  <si>
    <t xml:space="preserve">II rok </t>
  </si>
  <si>
    <t xml:space="preserve">III rok </t>
  </si>
  <si>
    <t>TABELA II</t>
  </si>
  <si>
    <t>STANDARD</t>
  </si>
  <si>
    <t xml:space="preserve">RAZEM </t>
  </si>
  <si>
    <t>A- Nauki podstawowe</t>
  </si>
  <si>
    <t xml:space="preserve">B- Nauki społeczne </t>
  </si>
  <si>
    <t>język</t>
  </si>
  <si>
    <t>zp specjalistyczne</t>
  </si>
  <si>
    <t xml:space="preserve">zp razem </t>
  </si>
  <si>
    <t>praktyka zawodowa</t>
  </si>
  <si>
    <t>egzamin dyplomowy</t>
  </si>
  <si>
    <r>
      <t xml:space="preserve">wychowanie fizyczne </t>
    </r>
    <r>
      <rPr>
        <b/>
        <sz val="11"/>
        <color indexed="10"/>
        <rFont val="Czcionka tekstu podstawowego"/>
        <family val="0"/>
      </rPr>
      <t>nieobowiązkowy</t>
    </r>
  </si>
  <si>
    <t>BHP</t>
  </si>
  <si>
    <t>RAZEM teoria+samokszt</t>
  </si>
  <si>
    <t>razem ogół</t>
  </si>
  <si>
    <t>w tym 4 godz.bhp</t>
  </si>
  <si>
    <t>2015/2016</t>
  </si>
  <si>
    <t>WF 60 ćwiczeń + 30 BN</t>
  </si>
  <si>
    <t>2016/2017</t>
  </si>
  <si>
    <t xml:space="preserve">Położnictwo  </t>
  </si>
  <si>
    <t xml:space="preserve">kierunek studiów </t>
  </si>
  <si>
    <t>stopień</t>
  </si>
  <si>
    <t xml:space="preserve">cykl kształcenia </t>
  </si>
  <si>
    <t>rok studiów</t>
  </si>
  <si>
    <t>punkty ECTS</t>
  </si>
  <si>
    <t xml:space="preserve">Liczba Godzin ogółem w I semestrze </t>
  </si>
  <si>
    <t xml:space="preserve">Liczba godzin ogółem w II semestrze </t>
  </si>
  <si>
    <t>ogółem liczba godzin W</t>
  </si>
  <si>
    <t>ogółem liczba godzin  S</t>
  </si>
  <si>
    <t>ogółem liczba godzin  Ćw</t>
  </si>
  <si>
    <t xml:space="preserve">ogółem liczba godzin BN </t>
  </si>
  <si>
    <t xml:space="preserve">ogółem liczba godzin PZ </t>
  </si>
  <si>
    <t>Razem liczba godzin</t>
  </si>
  <si>
    <t>liczba ogółem BN i PZ</t>
  </si>
  <si>
    <t>2017/2018</t>
  </si>
  <si>
    <t>ogółem liczba godzin  ZP</t>
  </si>
  <si>
    <t>zimowy</t>
  </si>
  <si>
    <t>letni</t>
  </si>
  <si>
    <t>C- Nauki z zakresu podstaw opieki poł</t>
  </si>
  <si>
    <t>zp podstaw opieki poł</t>
  </si>
  <si>
    <t>D- Nauki z zakresu opieki specjalistycznej</t>
  </si>
  <si>
    <t>Zakład Podstawowej Opieki Zdrowotnej</t>
  </si>
  <si>
    <t>Zakład Higieny, Epidemiologii i Ergonomii</t>
  </si>
  <si>
    <t>Godz.pozostał</t>
  </si>
  <si>
    <t>Zakład Medycyny Ratunkowej i Katastrof</t>
  </si>
  <si>
    <t>KIERUNEK : Położnictwo                                           I ROK                        rok akademicki: 2017/2018 (stanadard 2016)
opiekun roku: mgr Agnieszka Szyszko-Perłowska</t>
  </si>
  <si>
    <t>KIERUNEK : Położnictwo                                          II ROK                        rok akademicki: 2018/2019 
opiekun roku: mgr Marta Zahor</t>
  </si>
  <si>
    <t>KIERUNEK : Położnictwo                                          III ROK                        rok akademicki:   2019/2020
opiekun roku: mgr Anna Kalisz</t>
  </si>
  <si>
    <t>Załącznik 3b do Uchwały Senatu UMB   nr 3/2017 z dnia 09.02.2017</t>
  </si>
  <si>
    <t>Studium Wychowania Fizycznego i Sportu</t>
  </si>
  <si>
    <t>Godz.Pozostałe</t>
  </si>
  <si>
    <t>Studium Wychowania Fizycznego i  Sportu</t>
  </si>
  <si>
    <t>D - Anestezjologia i stany zagrożenia życia</t>
  </si>
  <si>
    <t xml:space="preserve">                 06.03.2017</t>
  </si>
  <si>
    <t xml:space="preserve">               06.03.2017</t>
  </si>
  <si>
    <t>licencjat plan studiówPołożnictwo lic. cykl 2017-2020 09.03.2017najnowszy.xls — raport zgodności</t>
  </si>
  <si>
    <t>Uruchom na: 2017-05-09 14:18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</si>
  <si>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</si>
  <si>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</si>
  <si>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</si>
  <si>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</si>
  <si>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formuły w tym skoroszycie są połączone z innymi skoroszytami, które są zamknięte. Gdy te formuły będą ponownie obliczane we wcześniejszych wersjach programu Excel bez otwierania połączonych skoroszytów, znaki przekraczające limit 255 znaków nie zostaną zwrócone.</t>
  </si>
  <si>
    <t>Podsumowanie'!I4:J4</t>
  </si>
  <si>
    <t>Podsumowanie'!J5</t>
  </si>
  <si>
    <t>Podsumowanie'!N7</t>
  </si>
  <si>
    <t>Podsumowanie'!E10</t>
  </si>
  <si>
    <t>Podsumowanie'!I10:J10</t>
  </si>
  <si>
    <t>Podsumowanie'!F11</t>
  </si>
  <si>
    <t>Podsumowanie'!J11</t>
  </si>
  <si>
    <t>Podsumowanie'!E24</t>
  </si>
  <si>
    <t>Excel 97–2003</t>
  </si>
  <si>
    <t>Suma'!O4:O5</t>
  </si>
  <si>
    <t>Suma'!G6</t>
  </si>
  <si>
    <t>Suma'!K6</t>
  </si>
  <si>
    <t>Niektóre komórki lub style w tym skoroszycie zawierają formatowanie, które nie jest obsługiwane w wybranym formacie pliku. Te formaty zostaną przekonwertowane na najbardziej podobne dostępne formaty.</t>
  </si>
  <si>
    <t>Zakład Prawa Medycznego i Deontologii Lekarskiej</t>
  </si>
  <si>
    <t>Zakład Medycyny Populacyjnej i Prewencji Chorób Cywilizacyjnych</t>
  </si>
  <si>
    <t>Zakład Histologii i Cytofizjologii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</si>
</sst>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76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Czcionka tekstu podstawowego"/>
      <family val="0"/>
    </font>
    <font>
      <sz val="11"/>
      <name val="Czcionka tekstu podstawowego"/>
      <family val="2"/>
    </font>
    <font>
      <sz val="11"/>
      <name val="Times New Roman"/>
      <family val="1"/>
    </font>
    <font>
      <b/>
      <sz val="11"/>
      <name val="Czcionka tekstu podstawowego"/>
      <family val="2"/>
    </font>
    <font>
      <b/>
      <sz val="11"/>
      <color indexed="10"/>
      <name val="Czcionka tekstu podstawowego"/>
      <family val="0"/>
    </font>
    <font>
      <sz val="8"/>
      <name val="Times New Roman"/>
      <family val="1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36"/>
      <name val="Calibri"/>
      <family val="2"/>
    </font>
    <font>
      <b/>
      <sz val="11"/>
      <color indexed="56"/>
      <name val="Calibri"/>
      <family val="2"/>
    </font>
    <font>
      <sz val="8"/>
      <color indexed="8"/>
      <name val="Calibri"/>
      <family val="2"/>
    </font>
    <font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7030A0"/>
      <name val="Calibri"/>
      <family val="2"/>
    </font>
    <font>
      <b/>
      <sz val="11"/>
      <color theme="3"/>
      <name val="Calibri"/>
      <family val="2"/>
    </font>
    <font>
      <sz val="8"/>
      <color theme="1"/>
      <name val="Calibri"/>
      <family val="2"/>
    </font>
    <font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FA7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E668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99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49" fillId="0" borderId="0">
      <alignment/>
      <protection/>
    </xf>
    <xf numFmtId="0" fontId="61" fillId="27" borderId="1" applyNumberFormat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0" fontId="3" fillId="33" borderId="3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5" fillId="34" borderId="4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 wrapText="1"/>
    </xf>
    <xf numFmtId="0" fontId="6" fillId="36" borderId="51" xfId="0" applyFont="1" applyFill="1" applyBorder="1" applyAlignment="1">
      <alignment horizontal="center" vertical="center" wrapText="1"/>
    </xf>
    <xf numFmtId="0" fontId="6" fillId="36" borderId="52" xfId="0" applyFont="1" applyFill="1" applyBorder="1" applyAlignment="1">
      <alignment horizontal="center" vertical="center" wrapText="1"/>
    </xf>
    <xf numFmtId="0" fontId="6" fillId="36" borderId="53" xfId="0" applyFont="1" applyFill="1" applyBorder="1" applyAlignment="1">
      <alignment horizontal="center" vertical="center" wrapText="1"/>
    </xf>
    <xf numFmtId="0" fontId="6" fillId="36" borderId="54" xfId="0" applyFont="1" applyFill="1" applyBorder="1" applyAlignment="1">
      <alignment horizontal="center" vertical="center" wrapText="1"/>
    </xf>
    <xf numFmtId="0" fontId="6" fillId="36" borderId="55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3" fillId="36" borderId="56" xfId="0" applyFont="1" applyFill="1" applyBorder="1" applyAlignment="1">
      <alignment horizontal="center" vertical="center" wrapText="1"/>
    </xf>
    <xf numFmtId="0" fontId="3" fillId="36" borderId="53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7" fillId="36" borderId="52" xfId="0" applyFont="1" applyFill="1" applyBorder="1" applyAlignment="1">
      <alignment horizontal="center" vertical="center" wrapText="1"/>
    </xf>
    <xf numFmtId="0" fontId="7" fillId="36" borderId="55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 vertical="center" wrapText="1"/>
    </xf>
    <xf numFmtId="0" fontId="6" fillId="36" borderId="28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  <xf numFmtId="0" fontId="6" fillId="36" borderId="39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7" fillId="36" borderId="29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57" xfId="0" applyFont="1" applyFill="1" applyBorder="1" applyAlignment="1">
      <alignment horizontal="center" vertical="center" wrapText="1"/>
    </xf>
    <xf numFmtId="0" fontId="5" fillId="36" borderId="58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6" fillId="37" borderId="26" xfId="0" applyFont="1" applyFill="1" applyBorder="1" applyAlignment="1">
      <alignment horizontal="center" vertical="center" wrapText="1"/>
    </xf>
    <xf numFmtId="0" fontId="6" fillId="37" borderId="39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3" fillId="37" borderId="28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7" fillId="37" borderId="29" xfId="0" applyFont="1" applyFill="1" applyBorder="1" applyAlignment="1">
      <alignment horizontal="center" vertical="center" wrapText="1"/>
    </xf>
    <xf numFmtId="0" fontId="7" fillId="37" borderId="26" xfId="0" applyFont="1" applyFill="1" applyBorder="1" applyAlignment="1">
      <alignment horizontal="center" vertical="center" wrapText="1"/>
    </xf>
    <xf numFmtId="0" fontId="5" fillId="37" borderId="28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58" xfId="0" applyFont="1" applyFill="1" applyBorder="1" applyAlignment="1">
      <alignment horizontal="center" vertical="center" wrapText="1"/>
    </xf>
    <xf numFmtId="0" fontId="6" fillId="40" borderId="27" xfId="0" applyFont="1" applyFill="1" applyBorder="1" applyAlignment="1">
      <alignment horizontal="center" vertical="center" wrapText="1"/>
    </xf>
    <xf numFmtId="0" fontId="6" fillId="40" borderId="29" xfId="0" applyFont="1" applyFill="1" applyBorder="1" applyAlignment="1">
      <alignment horizontal="center" vertical="center" wrapText="1"/>
    </xf>
    <xf numFmtId="0" fontId="6" fillId="40" borderId="26" xfId="0" applyFont="1" applyFill="1" applyBorder="1" applyAlignment="1">
      <alignment horizontal="center" vertical="center" wrapText="1"/>
    </xf>
    <xf numFmtId="0" fontId="6" fillId="40" borderId="14" xfId="0" applyFont="1" applyFill="1" applyBorder="1" applyAlignment="1">
      <alignment horizontal="center" vertical="center" wrapText="1"/>
    </xf>
    <xf numFmtId="0" fontId="6" fillId="40" borderId="28" xfId="0" applyFont="1" applyFill="1" applyBorder="1" applyAlignment="1">
      <alignment horizontal="center" vertical="center" wrapText="1"/>
    </xf>
    <xf numFmtId="0" fontId="6" fillId="40" borderId="39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3" fillId="40" borderId="14" xfId="0" applyFont="1" applyFill="1" applyBorder="1" applyAlignment="1">
      <alignment horizontal="center" vertical="center" wrapText="1"/>
    </xf>
    <xf numFmtId="0" fontId="3" fillId="40" borderId="28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7" fillId="40" borderId="14" xfId="0" applyFont="1" applyFill="1" applyBorder="1" applyAlignment="1">
      <alignment horizontal="center" vertical="center" wrapText="1"/>
    </xf>
    <xf numFmtId="0" fontId="7" fillId="40" borderId="29" xfId="0" applyFont="1" applyFill="1" applyBorder="1" applyAlignment="1">
      <alignment horizontal="center" vertical="center" wrapText="1"/>
    </xf>
    <xf numFmtId="0" fontId="7" fillId="40" borderId="26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 wrapText="1"/>
    </xf>
    <xf numFmtId="0" fontId="5" fillId="40" borderId="14" xfId="0" applyFont="1" applyFill="1" applyBorder="1" applyAlignment="1">
      <alignment horizontal="center" vertical="center" wrapText="1"/>
    </xf>
    <xf numFmtId="0" fontId="6" fillId="39" borderId="27" xfId="0" applyFont="1" applyFill="1" applyBorder="1" applyAlignment="1">
      <alignment horizontal="center" vertical="center" wrapText="1"/>
    </xf>
    <xf numFmtId="0" fontId="6" fillId="39" borderId="29" xfId="0" applyFont="1" applyFill="1" applyBorder="1" applyAlignment="1">
      <alignment horizontal="center" vertical="center" wrapText="1"/>
    </xf>
    <xf numFmtId="0" fontId="6" fillId="39" borderId="28" xfId="0" applyFont="1" applyFill="1" applyBorder="1" applyAlignment="1">
      <alignment horizontal="center" vertical="center" wrapText="1"/>
    </xf>
    <xf numFmtId="0" fontId="6" fillId="39" borderId="13" xfId="0" applyFont="1" applyFill="1" applyBorder="1" applyAlignment="1">
      <alignment horizontal="center" vertical="center" wrapText="1"/>
    </xf>
    <xf numFmtId="0" fontId="6" fillId="39" borderId="26" xfId="0" applyFont="1" applyFill="1" applyBorder="1" applyAlignment="1">
      <alignment horizontal="center" vertical="center" wrapText="1"/>
    </xf>
    <xf numFmtId="0" fontId="6" fillId="39" borderId="39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3" fillId="39" borderId="28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6" fillId="38" borderId="26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3" fillId="38" borderId="28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7" fillId="38" borderId="29" xfId="0" applyFont="1" applyFill="1" applyBorder="1" applyAlignment="1">
      <alignment horizontal="center" vertical="center" wrapText="1"/>
    </xf>
    <xf numFmtId="0" fontId="7" fillId="38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vertical="center" wrapText="1"/>
    </xf>
    <xf numFmtId="0" fontId="6" fillId="41" borderId="27" xfId="0" applyFont="1" applyFill="1" applyBorder="1" applyAlignment="1">
      <alignment horizontal="center" vertical="center" wrapText="1"/>
    </xf>
    <xf numFmtId="0" fontId="6" fillId="41" borderId="29" xfId="0" applyFont="1" applyFill="1" applyBorder="1" applyAlignment="1">
      <alignment horizontal="center" vertical="center" wrapText="1"/>
    </xf>
    <xf numFmtId="0" fontId="6" fillId="41" borderId="28" xfId="0" applyFont="1" applyFill="1" applyBorder="1" applyAlignment="1">
      <alignment horizontal="center" vertical="center" wrapText="1"/>
    </xf>
    <xf numFmtId="0" fontId="6" fillId="41" borderId="13" xfId="0" applyFont="1" applyFill="1" applyBorder="1" applyAlignment="1">
      <alignment horizontal="center" vertical="center" wrapText="1"/>
    </xf>
    <xf numFmtId="0" fontId="6" fillId="41" borderId="26" xfId="0" applyFont="1" applyFill="1" applyBorder="1" applyAlignment="1">
      <alignment horizontal="center" vertical="center" wrapText="1"/>
    </xf>
    <xf numFmtId="0" fontId="6" fillId="41" borderId="39" xfId="0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0" fontId="3" fillId="41" borderId="28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0" fontId="7" fillId="41" borderId="59" xfId="0" applyFont="1" applyFill="1" applyBorder="1" applyAlignment="1">
      <alignment horizontal="center" vertical="center" wrapText="1"/>
    </xf>
    <xf numFmtId="0" fontId="7" fillId="41" borderId="29" xfId="0" applyFont="1" applyFill="1" applyBorder="1" applyAlignment="1">
      <alignment horizontal="center" vertical="center" wrapText="1"/>
    </xf>
    <xf numFmtId="0" fontId="7" fillId="41" borderId="60" xfId="0" applyFont="1" applyFill="1" applyBorder="1" applyAlignment="1">
      <alignment horizontal="center" vertical="center" wrapText="1"/>
    </xf>
    <xf numFmtId="0" fontId="6" fillId="41" borderId="14" xfId="0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left" vertical="center"/>
    </xf>
    <xf numFmtId="0" fontId="7" fillId="36" borderId="51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 wrapText="1"/>
    </xf>
    <xf numFmtId="0" fontId="7" fillId="38" borderId="27" xfId="0" applyFont="1" applyFill="1" applyBorder="1" applyAlignment="1">
      <alignment horizontal="center" vertical="center" wrapText="1"/>
    </xf>
    <xf numFmtId="0" fontId="3" fillId="40" borderId="49" xfId="0" applyFont="1" applyFill="1" applyBorder="1" applyAlignment="1">
      <alignment horizontal="center" vertical="center" wrapText="1"/>
    </xf>
    <xf numFmtId="0" fontId="7" fillId="40" borderId="27" xfId="0" applyFont="1" applyFill="1" applyBorder="1" applyAlignment="1">
      <alignment horizontal="center" vertical="center" wrapText="1"/>
    </xf>
    <xf numFmtId="0" fontId="3" fillId="40" borderId="61" xfId="0" applyFont="1" applyFill="1" applyBorder="1" applyAlignment="1">
      <alignment horizontal="center" vertical="center" wrapText="1"/>
    </xf>
    <xf numFmtId="0" fontId="3" fillId="40" borderId="27" xfId="0" applyFont="1" applyFill="1" applyBorder="1" applyAlignment="1">
      <alignment horizontal="center" vertical="center" wrapText="1"/>
    </xf>
    <xf numFmtId="0" fontId="3" fillId="40" borderId="26" xfId="0" applyFont="1" applyFill="1" applyBorder="1" applyAlignment="1">
      <alignment horizontal="center" vertical="center" wrapText="1"/>
    </xf>
    <xf numFmtId="0" fontId="3" fillId="38" borderId="39" xfId="0" applyFont="1" applyFill="1" applyBorder="1" applyAlignment="1">
      <alignment horizontal="center" vertical="center" wrapText="1"/>
    </xf>
    <xf numFmtId="0" fontId="7" fillId="37" borderId="27" xfId="0" applyFont="1" applyFill="1" applyBorder="1" applyAlignment="1">
      <alignment horizontal="center" vertical="center" wrapText="1"/>
    </xf>
    <xf numFmtId="0" fontId="3" fillId="41" borderId="28" xfId="0" applyFont="1" applyFill="1" applyBorder="1" applyAlignment="1">
      <alignment vertical="center" wrapText="1"/>
    </xf>
    <xf numFmtId="0" fontId="7" fillId="41" borderId="27" xfId="0" applyFont="1" applyFill="1" applyBorder="1" applyAlignment="1">
      <alignment horizontal="center" vertical="center" wrapText="1"/>
    </xf>
    <xf numFmtId="0" fontId="7" fillId="41" borderId="26" xfId="0" applyFont="1" applyFill="1" applyBorder="1" applyAlignment="1">
      <alignment horizontal="center" vertical="center" wrapText="1"/>
    </xf>
    <xf numFmtId="0" fontId="6" fillId="41" borderId="62" xfId="0" applyFont="1" applyFill="1" applyBorder="1" applyAlignment="1">
      <alignment horizontal="center" vertical="center" wrapText="1"/>
    </xf>
    <xf numFmtId="0" fontId="6" fillId="41" borderId="63" xfId="0" applyFont="1" applyFill="1" applyBorder="1" applyAlignment="1">
      <alignment horizontal="center" vertical="center" wrapText="1"/>
    </xf>
    <xf numFmtId="0" fontId="6" fillId="41" borderId="64" xfId="0" applyFont="1" applyFill="1" applyBorder="1" applyAlignment="1">
      <alignment horizontal="center" vertical="center" wrapText="1"/>
    </xf>
    <xf numFmtId="0" fontId="6" fillId="41" borderId="65" xfId="0" applyFont="1" applyFill="1" applyBorder="1" applyAlignment="1">
      <alignment horizontal="center" vertical="center" wrapText="1"/>
    </xf>
    <xf numFmtId="0" fontId="6" fillId="41" borderId="66" xfId="0" applyFont="1" applyFill="1" applyBorder="1" applyAlignment="1">
      <alignment horizontal="center" vertical="center" wrapText="1"/>
    </xf>
    <xf numFmtId="0" fontId="6" fillId="40" borderId="51" xfId="0" applyFont="1" applyFill="1" applyBorder="1" applyAlignment="1">
      <alignment horizontal="center" vertical="center" wrapText="1"/>
    </xf>
    <xf numFmtId="0" fontId="6" fillId="40" borderId="52" xfId="0" applyFont="1" applyFill="1" applyBorder="1" applyAlignment="1">
      <alignment horizontal="center" vertical="center" wrapText="1"/>
    </xf>
    <xf numFmtId="0" fontId="6" fillId="40" borderId="53" xfId="0" applyFont="1" applyFill="1" applyBorder="1" applyAlignment="1">
      <alignment horizontal="center" vertical="center" wrapText="1"/>
    </xf>
    <xf numFmtId="0" fontId="6" fillId="40" borderId="54" xfId="0" applyFont="1" applyFill="1" applyBorder="1" applyAlignment="1">
      <alignment horizontal="center" vertical="center" wrapText="1"/>
    </xf>
    <xf numFmtId="0" fontId="6" fillId="40" borderId="55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3" fillId="40" borderId="56" xfId="0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vertical="center" wrapText="1"/>
    </xf>
    <xf numFmtId="0" fontId="7" fillId="40" borderId="56" xfId="0" applyFont="1" applyFill="1" applyBorder="1" applyAlignment="1">
      <alignment horizontal="center" vertical="center" wrapText="1"/>
    </xf>
    <xf numFmtId="0" fontId="7" fillId="40" borderId="52" xfId="0" applyFont="1" applyFill="1" applyBorder="1" applyAlignment="1">
      <alignment horizontal="center" vertical="center" wrapText="1"/>
    </xf>
    <xf numFmtId="0" fontId="7" fillId="40" borderId="55" xfId="0" applyFont="1" applyFill="1" applyBorder="1" applyAlignment="1">
      <alignment horizontal="center" vertical="center" wrapText="1"/>
    </xf>
    <xf numFmtId="0" fontId="5" fillId="40" borderId="28" xfId="0" applyFont="1" applyFill="1" applyBorder="1" applyAlignment="1">
      <alignment horizontal="center" vertical="center" wrapText="1"/>
    </xf>
    <xf numFmtId="0" fontId="3" fillId="40" borderId="57" xfId="0" applyFont="1" applyFill="1" applyBorder="1" applyAlignment="1">
      <alignment horizontal="center" vertical="center" wrapText="1"/>
    </xf>
    <xf numFmtId="0" fontId="3" fillId="38" borderId="28" xfId="0" applyFont="1" applyFill="1" applyBorder="1" applyAlignment="1">
      <alignment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7" fillId="39" borderId="59" xfId="0" applyFont="1" applyFill="1" applyBorder="1" applyAlignment="1">
      <alignment horizontal="center" vertical="center" wrapText="1"/>
    </xf>
    <xf numFmtId="0" fontId="7" fillId="39" borderId="60" xfId="0" applyFont="1" applyFill="1" applyBorder="1" applyAlignment="1">
      <alignment horizontal="center" vertical="center" wrapText="1"/>
    </xf>
    <xf numFmtId="0" fontId="6" fillId="39" borderId="14" xfId="0" applyFont="1" applyFill="1" applyBorder="1" applyAlignment="1">
      <alignment horizontal="center" vertical="center" wrapText="1"/>
    </xf>
    <xf numFmtId="0" fontId="6" fillId="39" borderId="62" xfId="0" applyFont="1" applyFill="1" applyBorder="1" applyAlignment="1">
      <alignment horizontal="center" vertical="center" wrapText="1"/>
    </xf>
    <xf numFmtId="0" fontId="6" fillId="39" borderId="63" xfId="0" applyFont="1" applyFill="1" applyBorder="1" applyAlignment="1">
      <alignment horizontal="center" vertical="center" wrapText="1"/>
    </xf>
    <xf numFmtId="0" fontId="6" fillId="39" borderId="66" xfId="0" applyFont="1" applyFill="1" applyBorder="1" applyAlignment="1">
      <alignment horizontal="center" vertical="center" wrapText="1"/>
    </xf>
    <xf numFmtId="0" fontId="6" fillId="39" borderId="24" xfId="0" applyFont="1" applyFill="1" applyBorder="1" applyAlignment="1">
      <alignment horizontal="center" vertical="center" wrapText="1"/>
    </xf>
    <xf numFmtId="0" fontId="6" fillId="39" borderId="64" xfId="0" applyFont="1" applyFill="1" applyBorder="1" applyAlignment="1">
      <alignment horizontal="center" vertical="center" wrapText="1"/>
    </xf>
    <xf numFmtId="0" fontId="6" fillId="39" borderId="67" xfId="0" applyFont="1" applyFill="1" applyBorder="1" applyAlignment="1">
      <alignment horizontal="center" vertical="center" wrapText="1"/>
    </xf>
    <xf numFmtId="0" fontId="6" fillId="39" borderId="59" xfId="0" applyFont="1" applyFill="1" applyBorder="1" applyAlignment="1">
      <alignment horizontal="center" vertical="center" wrapText="1"/>
    </xf>
    <xf numFmtId="0" fontId="6" fillId="39" borderId="23" xfId="0" applyFont="1" applyFill="1" applyBorder="1" applyAlignment="1">
      <alignment horizontal="center" vertical="center" wrapText="1"/>
    </xf>
    <xf numFmtId="0" fontId="6" fillId="39" borderId="68" xfId="0" applyFont="1" applyFill="1" applyBorder="1" applyAlignment="1">
      <alignment horizontal="center" vertical="center" wrapText="1"/>
    </xf>
    <xf numFmtId="0" fontId="3" fillId="39" borderId="65" xfId="0" applyFont="1" applyFill="1" applyBorder="1" applyAlignment="1">
      <alignment horizontal="center" vertical="center" wrapText="1"/>
    </xf>
    <xf numFmtId="0" fontId="3" fillId="39" borderId="66" xfId="0" applyFont="1" applyFill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center" vertical="center" wrapText="1"/>
    </xf>
    <xf numFmtId="0" fontId="7" fillId="39" borderId="63" xfId="0" applyFont="1" applyFill="1" applyBorder="1" applyAlignment="1">
      <alignment horizontal="center" vertical="center" wrapText="1"/>
    </xf>
    <xf numFmtId="0" fontId="7" fillId="39" borderId="64" xfId="0" applyFont="1" applyFill="1" applyBorder="1" applyAlignment="1">
      <alignment horizontal="center" vertical="center" wrapText="1"/>
    </xf>
    <xf numFmtId="0" fontId="6" fillId="39" borderId="60" xfId="0" applyFont="1" applyFill="1" applyBorder="1" applyAlignment="1">
      <alignment horizontal="center" vertical="center" wrapText="1"/>
    </xf>
    <xf numFmtId="0" fontId="6" fillId="39" borderId="69" xfId="0" applyFont="1" applyFill="1" applyBorder="1" applyAlignment="1">
      <alignment horizontal="center" vertical="center" wrapText="1"/>
    </xf>
    <xf numFmtId="0" fontId="6" fillId="39" borderId="37" xfId="0" applyFont="1" applyFill="1" applyBorder="1" applyAlignment="1">
      <alignment horizontal="center" vertical="center" wrapText="1"/>
    </xf>
    <xf numFmtId="0" fontId="6" fillId="39" borderId="15" xfId="0" applyFont="1" applyFill="1" applyBorder="1" applyAlignment="1">
      <alignment horizontal="left" vertical="center"/>
    </xf>
    <xf numFmtId="0" fontId="2" fillId="36" borderId="12" xfId="0" applyFont="1" applyFill="1" applyBorder="1" applyAlignment="1">
      <alignment horizontal="left" vertical="center" wrapText="1"/>
    </xf>
    <xf numFmtId="0" fontId="2" fillId="38" borderId="10" xfId="0" applyFont="1" applyFill="1" applyBorder="1" applyAlignment="1">
      <alignment horizontal="left" vertical="center" wrapText="1"/>
    </xf>
    <xf numFmtId="0" fontId="2" fillId="40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70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left" vertical="center" wrapText="1"/>
    </xf>
    <xf numFmtId="0" fontId="2" fillId="39" borderId="10" xfId="0" applyFont="1" applyFill="1" applyBorder="1" applyAlignment="1">
      <alignment horizontal="left" vertical="center" wrapText="1"/>
    </xf>
    <xf numFmtId="0" fontId="2" fillId="39" borderId="15" xfId="0" applyFont="1" applyFill="1" applyBorder="1" applyAlignment="1">
      <alignment horizontal="left" vertical="center" wrapText="1"/>
    </xf>
    <xf numFmtId="0" fontId="2" fillId="40" borderId="49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/>
    </xf>
    <xf numFmtId="0" fontId="2" fillId="40" borderId="12" xfId="0" applyFont="1" applyFill="1" applyBorder="1" applyAlignment="1">
      <alignment horizontal="left" vertical="center" wrapText="1"/>
    </xf>
    <xf numFmtId="0" fontId="2" fillId="40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41" borderId="67" xfId="0" applyFont="1" applyFill="1" applyBorder="1" applyAlignment="1">
      <alignment horizontal="center" vertical="center" wrapText="1"/>
    </xf>
    <xf numFmtId="0" fontId="7" fillId="39" borderId="67" xfId="0" applyFont="1" applyFill="1" applyBorder="1" applyAlignment="1">
      <alignment horizontal="center" vertical="center" wrapText="1"/>
    </xf>
    <xf numFmtId="0" fontId="7" fillId="39" borderId="62" xfId="0" applyFont="1" applyFill="1" applyBorder="1" applyAlignment="1">
      <alignment horizontal="center" vertical="center" wrapText="1"/>
    </xf>
    <xf numFmtId="0" fontId="0" fillId="42" borderId="0" xfId="0" applyFill="1" applyAlignment="1">
      <alignment wrapText="1"/>
    </xf>
    <xf numFmtId="1" fontId="0" fillId="42" borderId="0" xfId="0" applyNumberFormat="1" applyFill="1" applyAlignment="1">
      <alignment wrapText="1"/>
    </xf>
    <xf numFmtId="1" fontId="10" fillId="42" borderId="0" xfId="0" applyNumberFormat="1" applyFont="1" applyFill="1" applyAlignment="1">
      <alignment wrapText="1"/>
    </xf>
    <xf numFmtId="0" fontId="11" fillId="0" borderId="29" xfId="0" applyFont="1" applyBorder="1" applyAlignment="1">
      <alignment horizontal="center" wrapText="1"/>
    </xf>
    <xf numFmtId="1" fontId="12" fillId="0" borderId="29" xfId="0" applyNumberFormat="1" applyFont="1" applyBorder="1" applyAlignment="1">
      <alignment vertical="center" wrapText="1"/>
    </xf>
    <xf numFmtId="1" fontId="13" fillId="0" borderId="29" xfId="0" applyNumberFormat="1" applyFont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1" fontId="11" fillId="0" borderId="29" xfId="0" applyNumberFormat="1" applyFont="1" applyBorder="1" applyAlignment="1">
      <alignment horizontal="center" vertical="center" wrapText="1"/>
    </xf>
    <xf numFmtId="1" fontId="12" fillId="0" borderId="29" xfId="0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wrapText="1"/>
    </xf>
    <xf numFmtId="1" fontId="14" fillId="0" borderId="29" xfId="0" applyNumberFormat="1" applyFont="1" applyBorder="1" applyAlignment="1">
      <alignment wrapText="1"/>
    </xf>
    <xf numFmtId="1" fontId="13" fillId="0" borderId="29" xfId="0" applyNumberFormat="1" applyFont="1" applyBorder="1" applyAlignment="1">
      <alignment horizontal="center" wrapText="1"/>
    </xf>
    <xf numFmtId="1" fontId="12" fillId="42" borderId="29" xfId="0" applyNumberFormat="1" applyFont="1" applyFill="1" applyBorder="1" applyAlignment="1">
      <alignment horizontal="center" wrapText="1"/>
    </xf>
    <xf numFmtId="1" fontId="14" fillId="43" borderId="29" xfId="0" applyNumberFormat="1" applyFont="1" applyFill="1" applyBorder="1" applyAlignment="1">
      <alignment wrapText="1"/>
    </xf>
    <xf numFmtId="1" fontId="13" fillId="43" borderId="29" xfId="0" applyNumberFormat="1" applyFont="1" applyFill="1" applyBorder="1" applyAlignment="1">
      <alignment horizontal="center" wrapText="1"/>
    </xf>
    <xf numFmtId="1" fontId="12" fillId="43" borderId="29" xfId="0" applyNumberFormat="1" applyFont="1" applyFill="1" applyBorder="1" applyAlignment="1">
      <alignment horizontal="center" vertical="center" wrapText="1"/>
    </xf>
    <xf numFmtId="1" fontId="12" fillId="43" borderId="0" xfId="0" applyNumberFormat="1" applyFont="1" applyFill="1" applyBorder="1" applyAlignment="1">
      <alignment horizontal="center" vertical="center" wrapText="1"/>
    </xf>
    <xf numFmtId="0" fontId="5" fillId="44" borderId="38" xfId="0" applyFont="1" applyFill="1" applyBorder="1" applyAlignment="1">
      <alignment horizontal="center" vertical="center" wrapText="1"/>
    </xf>
    <xf numFmtId="1" fontId="15" fillId="44" borderId="47" xfId="0" applyNumberFormat="1" applyFont="1" applyFill="1" applyBorder="1" applyAlignment="1">
      <alignment vertical="center" wrapText="1"/>
    </xf>
    <xf numFmtId="1" fontId="12" fillId="44" borderId="38" xfId="0" applyNumberFormat="1" applyFont="1" applyFill="1" applyBorder="1" applyAlignment="1">
      <alignment horizontal="center" vertical="center" wrapText="1"/>
    </xf>
    <xf numFmtId="1" fontId="10" fillId="42" borderId="0" xfId="0" applyNumberFormat="1" applyFont="1" applyFill="1" applyBorder="1" applyAlignment="1">
      <alignment wrapText="1"/>
    </xf>
    <xf numFmtId="1" fontId="16" fillId="44" borderId="59" xfId="0" applyNumberFormat="1" applyFont="1" applyFill="1" applyBorder="1" applyAlignment="1">
      <alignment wrapText="1"/>
    </xf>
    <xf numFmtId="1" fontId="0" fillId="0" borderId="29" xfId="0" applyNumberFormat="1" applyBorder="1" applyAlignment="1">
      <alignment wrapText="1"/>
    </xf>
    <xf numFmtId="1" fontId="15" fillId="35" borderId="29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wrapText="1"/>
    </xf>
    <xf numFmtId="1" fontId="10" fillId="0" borderId="0" xfId="0" applyNumberFormat="1" applyFont="1" applyAlignment="1">
      <alignment wrapText="1"/>
    </xf>
    <xf numFmtId="1" fontId="17" fillId="42" borderId="29" xfId="0" applyNumberFormat="1" applyFont="1" applyFill="1" applyBorder="1" applyAlignment="1">
      <alignment wrapText="1"/>
    </xf>
    <xf numFmtId="1" fontId="18" fillId="0" borderId="29" xfId="0" applyNumberFormat="1" applyFont="1" applyBorder="1" applyAlignment="1">
      <alignment wrapText="1"/>
    </xf>
    <xf numFmtId="1" fontId="18" fillId="42" borderId="29" xfId="0" applyNumberFormat="1" applyFont="1" applyFill="1" applyBorder="1" applyAlignment="1">
      <alignment wrapText="1"/>
    </xf>
    <xf numFmtId="1" fontId="2" fillId="42" borderId="29" xfId="0" applyNumberFormat="1" applyFont="1" applyFill="1" applyBorder="1" applyAlignment="1">
      <alignment horizontal="center" vertical="center" wrapText="1"/>
    </xf>
    <xf numFmtId="1" fontId="18" fillId="35" borderId="29" xfId="0" applyNumberFormat="1" applyFont="1" applyFill="1" applyBorder="1" applyAlignment="1">
      <alignment wrapText="1"/>
    </xf>
    <xf numFmtId="1" fontId="19" fillId="35" borderId="29" xfId="0" applyNumberFormat="1" applyFont="1" applyFill="1" applyBorder="1" applyAlignment="1">
      <alignment horizontal="center" wrapText="1"/>
    </xf>
    <xf numFmtId="1" fontId="19" fillId="35" borderId="29" xfId="0" applyNumberFormat="1" applyFont="1" applyFill="1" applyBorder="1" applyAlignment="1">
      <alignment horizontal="center" vertical="center" wrapText="1"/>
    </xf>
    <xf numFmtId="1" fontId="17" fillId="0" borderId="29" xfId="0" applyNumberFormat="1" applyFont="1" applyFill="1" applyBorder="1" applyAlignment="1">
      <alignment wrapText="1"/>
    </xf>
    <xf numFmtId="1" fontId="15" fillId="42" borderId="29" xfId="0" applyNumberFormat="1" applyFont="1" applyFill="1" applyBorder="1" applyAlignment="1">
      <alignment wrapText="1"/>
    </xf>
    <xf numFmtId="1" fontId="18" fillId="35" borderId="29" xfId="0" applyNumberFormat="1" applyFont="1" applyFill="1" applyBorder="1" applyAlignment="1">
      <alignment horizontal="center" wrapText="1"/>
    </xf>
    <xf numFmtId="1" fontId="19" fillId="35" borderId="29" xfId="0" applyNumberFormat="1" applyFont="1" applyFill="1" applyBorder="1" applyAlignment="1">
      <alignment horizontal="center" wrapText="1"/>
    </xf>
    <xf numFmtId="1" fontId="19" fillId="0" borderId="29" xfId="0" applyNumberFormat="1" applyFont="1" applyFill="1" applyBorder="1" applyAlignment="1">
      <alignment wrapText="1"/>
    </xf>
    <xf numFmtId="1" fontId="19" fillId="35" borderId="29" xfId="0" applyNumberFormat="1" applyFont="1" applyFill="1" applyBorder="1" applyAlignment="1">
      <alignment wrapText="1"/>
    </xf>
    <xf numFmtId="1" fontId="15" fillId="35" borderId="29" xfId="0" applyNumberFormat="1" applyFont="1" applyFill="1" applyBorder="1" applyAlignment="1">
      <alignment wrapText="1"/>
    </xf>
    <xf numFmtId="1" fontId="0" fillId="35" borderId="0" xfId="0" applyNumberFormat="1" applyFill="1" applyAlignment="1">
      <alignment wrapText="1"/>
    </xf>
    <xf numFmtId="1" fontId="19" fillId="0" borderId="29" xfId="0" applyNumberFormat="1" applyFont="1" applyFill="1" applyBorder="1" applyAlignment="1">
      <alignment wrapText="1"/>
    </xf>
    <xf numFmtId="1" fontId="15" fillId="0" borderId="28" xfId="0" applyNumberFormat="1" applyFont="1" applyBorder="1" applyAlignment="1">
      <alignment wrapText="1"/>
    </xf>
    <xf numFmtId="1" fontId="12" fillId="42" borderId="28" xfId="0" applyNumberFormat="1" applyFont="1" applyFill="1" applyBorder="1" applyAlignment="1">
      <alignment wrapText="1"/>
    </xf>
    <xf numFmtId="1" fontId="12" fillId="42" borderId="13" xfId="0" applyNumberFormat="1" applyFont="1" applyFill="1" applyBorder="1" applyAlignment="1">
      <alignment wrapText="1"/>
    </xf>
    <xf numFmtId="1" fontId="12" fillId="42" borderId="29" xfId="0" applyNumberFormat="1" applyFont="1" applyFill="1" applyBorder="1" applyAlignment="1">
      <alignment horizontal="center" wrapText="1"/>
    </xf>
    <xf numFmtId="1" fontId="12" fillId="42" borderId="0" xfId="0" applyNumberFormat="1" applyFont="1" applyFill="1" applyBorder="1" applyAlignment="1">
      <alignment wrapText="1"/>
    </xf>
    <xf numFmtId="1" fontId="10" fillId="35" borderId="14" xfId="0" applyNumberFormat="1" applyFont="1" applyFill="1" applyBorder="1" applyAlignment="1">
      <alignment wrapText="1"/>
    </xf>
    <xf numFmtId="1" fontId="10" fillId="35" borderId="29" xfId="0" applyNumberFormat="1" applyFont="1" applyFill="1" applyBorder="1" applyAlignment="1">
      <alignment wrapText="1"/>
    </xf>
    <xf numFmtId="1" fontId="0" fillId="35" borderId="29" xfId="0" applyNumberFormat="1" applyFill="1" applyBorder="1" applyAlignment="1">
      <alignment wrapText="1"/>
    </xf>
    <xf numFmtId="0" fontId="67" fillId="0" borderId="29" xfId="52" applyFont="1" applyBorder="1" applyAlignment="1">
      <alignment horizontal="center" vertical="center" wrapText="1"/>
      <protection/>
    </xf>
    <xf numFmtId="1" fontId="49" fillId="0" borderId="29" xfId="52" applyNumberFormat="1" applyBorder="1" applyAlignment="1">
      <alignment horizontal="center" vertical="center" wrapText="1"/>
      <protection/>
    </xf>
    <xf numFmtId="1" fontId="68" fillId="0" borderId="29" xfId="52" applyNumberFormat="1" applyFont="1" applyBorder="1" applyAlignment="1">
      <alignment horizontal="center" vertical="center" wrapText="1"/>
      <protection/>
    </xf>
    <xf numFmtId="0" fontId="49" fillId="0" borderId="29" xfId="52" applyBorder="1" applyAlignment="1">
      <alignment horizontal="center" vertical="center" wrapText="1"/>
      <protection/>
    </xf>
    <xf numFmtId="0" fontId="69" fillId="0" borderId="0" xfId="52" applyFont="1" applyAlignment="1">
      <alignment vertical="center" wrapText="1"/>
      <protection/>
    </xf>
    <xf numFmtId="0" fontId="4" fillId="0" borderId="0" xfId="0" applyFont="1" applyAlignment="1">
      <alignment wrapText="1"/>
    </xf>
    <xf numFmtId="0" fontId="70" fillId="0" borderId="29" xfId="52" applyFont="1" applyBorder="1" applyAlignment="1">
      <alignment horizontal="center" vertical="center" wrapText="1"/>
      <protection/>
    </xf>
    <xf numFmtId="0" fontId="71" fillId="0" borderId="29" xfId="52" applyFont="1" applyBorder="1" applyAlignment="1">
      <alignment horizontal="center" vertical="center" wrapText="1"/>
      <protection/>
    </xf>
    <xf numFmtId="0" fontId="49" fillId="0" borderId="0" xfId="52">
      <alignment/>
      <protection/>
    </xf>
    <xf numFmtId="0" fontId="72" fillId="0" borderId="29" xfId="52" applyFont="1" applyBorder="1" applyAlignment="1">
      <alignment horizontal="center" vertical="center" wrapText="1"/>
      <protection/>
    </xf>
    <xf numFmtId="1" fontId="17" fillId="36" borderId="29" xfId="0" applyNumberFormat="1" applyFont="1" applyFill="1" applyBorder="1" applyAlignment="1">
      <alignment wrapText="1"/>
    </xf>
    <xf numFmtId="1" fontId="18" fillId="36" borderId="29" xfId="0" applyNumberFormat="1" applyFont="1" applyFill="1" applyBorder="1" applyAlignment="1">
      <alignment horizontal="center" wrapText="1"/>
    </xf>
    <xf numFmtId="1" fontId="19" fillId="36" borderId="29" xfId="0" applyNumberFormat="1" applyFont="1" applyFill="1" applyBorder="1" applyAlignment="1">
      <alignment horizontal="center" wrapText="1"/>
    </xf>
    <xf numFmtId="1" fontId="19" fillId="36" borderId="29" xfId="0" applyNumberFormat="1" applyFont="1" applyFill="1" applyBorder="1" applyAlignment="1">
      <alignment horizontal="center" vertical="center" wrapText="1"/>
    </xf>
    <xf numFmtId="1" fontId="18" fillId="36" borderId="29" xfId="0" applyNumberFormat="1" applyFont="1" applyFill="1" applyBorder="1" applyAlignment="1">
      <alignment wrapText="1"/>
    </xf>
    <xf numFmtId="1" fontId="15" fillId="36" borderId="29" xfId="0" applyNumberFormat="1" applyFont="1" applyFill="1" applyBorder="1" applyAlignment="1">
      <alignment horizontal="center" wrapText="1"/>
    </xf>
    <xf numFmtId="1" fontId="17" fillId="37" borderId="29" xfId="0" applyNumberFormat="1" applyFont="1" applyFill="1" applyBorder="1" applyAlignment="1">
      <alignment wrapText="1"/>
    </xf>
    <xf numFmtId="1" fontId="18" fillId="37" borderId="29" xfId="0" applyNumberFormat="1" applyFont="1" applyFill="1" applyBorder="1" applyAlignment="1">
      <alignment wrapText="1"/>
    </xf>
    <xf numFmtId="1" fontId="15" fillId="37" borderId="29" xfId="0" applyNumberFormat="1" applyFont="1" applyFill="1" applyBorder="1" applyAlignment="1">
      <alignment horizontal="center" wrapText="1"/>
    </xf>
    <xf numFmtId="1" fontId="18" fillId="37" borderId="29" xfId="0" applyNumberFormat="1" applyFont="1" applyFill="1" applyBorder="1" applyAlignment="1">
      <alignment horizontal="center" wrapText="1"/>
    </xf>
    <xf numFmtId="1" fontId="15" fillId="37" borderId="29" xfId="0" applyNumberFormat="1" applyFont="1" applyFill="1" applyBorder="1" applyAlignment="1">
      <alignment horizontal="center" vertical="center" wrapText="1"/>
    </xf>
    <xf numFmtId="1" fontId="19" fillId="37" borderId="29" xfId="0" applyNumberFormat="1" applyFont="1" applyFill="1" applyBorder="1" applyAlignment="1">
      <alignment horizontal="center" vertical="center" wrapText="1"/>
    </xf>
    <xf numFmtId="1" fontId="19" fillId="37" borderId="71" xfId="0" applyNumberFormat="1" applyFont="1" applyFill="1" applyBorder="1" applyAlignment="1">
      <alignment horizontal="center" vertical="center" wrapText="1"/>
    </xf>
    <xf numFmtId="1" fontId="15" fillId="16" borderId="29" xfId="0" applyNumberFormat="1" applyFont="1" applyFill="1" applyBorder="1" applyAlignment="1">
      <alignment horizontal="center" wrapText="1"/>
    </xf>
    <xf numFmtId="1" fontId="17" fillId="45" borderId="29" xfId="0" applyNumberFormat="1" applyFont="1" applyFill="1" applyBorder="1" applyAlignment="1">
      <alignment wrapText="1"/>
    </xf>
    <xf numFmtId="1" fontId="18" fillId="45" borderId="29" xfId="0" applyNumberFormat="1" applyFont="1" applyFill="1" applyBorder="1" applyAlignment="1">
      <alignment wrapText="1"/>
    </xf>
    <xf numFmtId="1" fontId="15" fillId="45" borderId="29" xfId="0" applyNumberFormat="1" applyFont="1" applyFill="1" applyBorder="1" applyAlignment="1">
      <alignment horizontal="center" wrapText="1"/>
    </xf>
    <xf numFmtId="1" fontId="18" fillId="45" borderId="29" xfId="0" applyNumberFormat="1" applyFont="1" applyFill="1" applyBorder="1" applyAlignment="1">
      <alignment horizontal="center" wrapText="1"/>
    </xf>
    <xf numFmtId="1" fontId="19" fillId="45" borderId="29" xfId="0" applyNumberFormat="1" applyFont="1" applyFill="1" applyBorder="1" applyAlignment="1">
      <alignment horizontal="center" wrapText="1"/>
    </xf>
    <xf numFmtId="1" fontId="19" fillId="45" borderId="29" xfId="0" applyNumberFormat="1" applyFont="1" applyFill="1" applyBorder="1" applyAlignment="1">
      <alignment horizontal="center" vertical="center" wrapText="1"/>
    </xf>
    <xf numFmtId="1" fontId="17" fillId="46" borderId="29" xfId="0" applyNumberFormat="1" applyFont="1" applyFill="1" applyBorder="1" applyAlignment="1">
      <alignment wrapText="1"/>
    </xf>
    <xf numFmtId="1" fontId="18" fillId="46" borderId="29" xfId="0" applyNumberFormat="1" applyFont="1" applyFill="1" applyBorder="1" applyAlignment="1">
      <alignment wrapText="1"/>
    </xf>
    <xf numFmtId="1" fontId="15" fillId="46" borderId="29" xfId="0" applyNumberFormat="1" applyFont="1" applyFill="1" applyBorder="1" applyAlignment="1">
      <alignment horizontal="center" wrapText="1"/>
    </xf>
    <xf numFmtId="1" fontId="18" fillId="46" borderId="29" xfId="0" applyNumberFormat="1" applyFont="1" applyFill="1" applyBorder="1" applyAlignment="1">
      <alignment horizontal="center" wrapText="1"/>
    </xf>
    <xf numFmtId="1" fontId="19" fillId="46" borderId="29" xfId="0" applyNumberFormat="1" applyFont="1" applyFill="1" applyBorder="1" applyAlignment="1">
      <alignment horizontal="center" wrapText="1"/>
    </xf>
    <xf numFmtId="1" fontId="19" fillId="46" borderId="29" xfId="0" applyNumberFormat="1" applyFont="1" applyFill="1" applyBorder="1" applyAlignment="1">
      <alignment horizontal="center" vertical="center" wrapText="1"/>
    </xf>
    <xf numFmtId="1" fontId="19" fillId="47" borderId="29" xfId="0" applyNumberFormat="1" applyFont="1" applyFill="1" applyBorder="1" applyAlignment="1">
      <alignment wrapText="1"/>
    </xf>
    <xf numFmtId="1" fontId="15" fillId="47" borderId="29" xfId="0" applyNumberFormat="1" applyFont="1" applyFill="1" applyBorder="1" applyAlignment="1">
      <alignment wrapText="1"/>
    </xf>
    <xf numFmtId="1" fontId="15" fillId="47" borderId="29" xfId="0" applyNumberFormat="1" applyFont="1" applyFill="1" applyBorder="1" applyAlignment="1">
      <alignment horizontal="center" wrapText="1"/>
    </xf>
    <xf numFmtId="1" fontId="19" fillId="16" borderId="29" xfId="0" applyNumberFormat="1" applyFont="1" applyFill="1" applyBorder="1" applyAlignment="1">
      <alignment wrapText="1"/>
    </xf>
    <xf numFmtId="1" fontId="15" fillId="16" borderId="29" xfId="0" applyNumberFormat="1" applyFont="1" applyFill="1" applyBorder="1" applyAlignment="1">
      <alignment wrapText="1"/>
    </xf>
    <xf numFmtId="1" fontId="15" fillId="16" borderId="29" xfId="0" applyNumberFormat="1" applyFont="1" applyFill="1" applyBorder="1" applyAlignment="1">
      <alignment horizontal="right" wrapText="1"/>
    </xf>
    <xf numFmtId="1" fontId="18" fillId="35" borderId="29" xfId="0" applyNumberFormat="1" applyFont="1" applyFill="1" applyBorder="1" applyAlignment="1">
      <alignment horizontal="right" wrapText="1"/>
    </xf>
    <xf numFmtId="0" fontId="2" fillId="38" borderId="49" xfId="0" applyFont="1" applyFill="1" applyBorder="1" applyAlignment="1">
      <alignment horizontal="left" vertical="center" wrapText="1"/>
    </xf>
    <xf numFmtId="0" fontId="3" fillId="38" borderId="49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vertical="center" wrapText="1"/>
    </xf>
    <xf numFmtId="0" fontId="6" fillId="36" borderId="72" xfId="0" applyFont="1" applyFill="1" applyBorder="1" applyAlignment="1">
      <alignment horizontal="left" vertical="center" wrapText="1"/>
    </xf>
    <xf numFmtId="0" fontId="6" fillId="37" borderId="2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vertical="center" wrapText="1"/>
    </xf>
    <xf numFmtId="0" fontId="6" fillId="40" borderId="72" xfId="0" applyFont="1" applyFill="1" applyBorder="1" applyAlignment="1">
      <alignment horizontal="left" vertical="center" wrapText="1"/>
    </xf>
    <xf numFmtId="0" fontId="6" fillId="40" borderId="22" xfId="0" applyFont="1" applyFill="1" applyBorder="1" applyAlignment="1">
      <alignment horizontal="left" vertical="center" wrapText="1"/>
    </xf>
    <xf numFmtId="0" fontId="73" fillId="40" borderId="53" xfId="0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73" xfId="0" applyNumberFormat="1" applyBorder="1" applyAlignment="1">
      <alignment vertical="top" wrapText="1"/>
    </xf>
    <xf numFmtId="0" fontId="0" fillId="0" borderId="74" xfId="0" applyNumberFormat="1" applyBorder="1" applyAlignment="1">
      <alignment vertical="top" wrapText="1"/>
    </xf>
    <xf numFmtId="0" fontId="0" fillId="0" borderId="75" xfId="0" applyNumberFormat="1" applyBorder="1" applyAlignment="1">
      <alignment vertical="top" wrapText="1"/>
    </xf>
    <xf numFmtId="0" fontId="0" fillId="0" borderId="76" xfId="0" applyNumberFormat="1" applyBorder="1" applyAlignment="1">
      <alignment vertical="top" wrapText="1"/>
    </xf>
    <xf numFmtId="0" fontId="0" fillId="0" borderId="77" xfId="0" applyNumberFormat="1" applyBorder="1" applyAlignment="1">
      <alignment vertical="top" wrapText="1"/>
    </xf>
    <xf numFmtId="0" fontId="0" fillId="0" borderId="78" xfId="0" applyNumberFormat="1" applyBorder="1" applyAlignment="1">
      <alignment vertical="top" wrapText="1"/>
    </xf>
    <xf numFmtId="0" fontId="0" fillId="0" borderId="79" xfId="0" applyNumberFormat="1" applyBorder="1" applyAlignment="1">
      <alignment vertical="top" wrapText="1"/>
    </xf>
    <xf numFmtId="0" fontId="2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74" xfId="0" applyNumberFormat="1" applyBorder="1" applyAlignment="1">
      <alignment horizontal="center" vertical="top" wrapText="1"/>
    </xf>
    <xf numFmtId="0" fontId="0" fillId="0" borderId="80" xfId="0" applyNumberFormat="1" applyBorder="1" applyAlignment="1">
      <alignment horizontal="center" vertical="top" wrapText="1"/>
    </xf>
    <xf numFmtId="0" fontId="54" fillId="0" borderId="0" xfId="44" applyNumberFormat="1" applyAlignment="1" quotePrefix="1">
      <alignment horizontal="center" vertical="top" wrapText="1"/>
    </xf>
    <xf numFmtId="0" fontId="0" fillId="0" borderId="81" xfId="0" applyNumberFormat="1" applyBorder="1" applyAlignment="1">
      <alignment horizontal="center" vertical="top" wrapText="1"/>
    </xf>
    <xf numFmtId="0" fontId="0" fillId="0" borderId="77" xfId="0" applyNumberFormat="1" applyBorder="1" applyAlignment="1">
      <alignment horizontal="center" vertical="top" wrapText="1"/>
    </xf>
    <xf numFmtId="0" fontId="54" fillId="0" borderId="77" xfId="44" applyNumberFormat="1" applyBorder="1" applyAlignment="1" quotePrefix="1">
      <alignment horizontal="center" vertical="top" wrapText="1"/>
    </xf>
    <xf numFmtId="0" fontId="0" fillId="0" borderId="82" xfId="0" applyNumberFormat="1" applyBorder="1" applyAlignment="1">
      <alignment horizontal="center" vertical="top" wrapText="1"/>
    </xf>
    <xf numFmtId="0" fontId="0" fillId="0" borderId="79" xfId="0" applyNumberFormat="1" applyBorder="1" applyAlignment="1">
      <alignment horizontal="center" vertical="top" wrapText="1"/>
    </xf>
    <xf numFmtId="0" fontId="0" fillId="0" borderId="83" xfId="0" applyNumberFormat="1" applyBorder="1" applyAlignment="1">
      <alignment horizontal="center" vertical="top" wrapText="1"/>
    </xf>
    <xf numFmtId="0" fontId="2" fillId="0" borderId="28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1" fillId="0" borderId="6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6" fillId="33" borderId="68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8" fillId="34" borderId="44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1" fillId="0" borderId="84" xfId="0" applyFont="1" applyBorder="1" applyAlignment="1">
      <alignment horizontal="left" vertical="center"/>
    </xf>
    <xf numFmtId="0" fontId="1" fillId="0" borderId="65" xfId="0" applyFont="1" applyBorder="1" applyAlignment="1">
      <alignment horizontal="left" vertical="center"/>
    </xf>
    <xf numFmtId="0" fontId="1" fillId="0" borderId="7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37" borderId="68" xfId="0" applyFont="1" applyFill="1" applyBorder="1" applyAlignment="1">
      <alignment horizontal="left" vertical="center" wrapText="1"/>
    </xf>
    <xf numFmtId="0" fontId="2" fillId="37" borderId="49" xfId="0" applyFont="1" applyFill="1" applyBorder="1" applyAlignment="1">
      <alignment horizontal="left" vertical="center" wrapText="1"/>
    </xf>
    <xf numFmtId="0" fontId="3" fillId="37" borderId="67" xfId="0" applyFont="1" applyFill="1" applyBorder="1" applyAlignment="1">
      <alignment horizontal="center" vertical="center" wrapText="1"/>
    </xf>
    <xf numFmtId="0" fontId="3" fillId="37" borderId="57" xfId="0" applyFont="1" applyFill="1" applyBorder="1" applyAlignment="1">
      <alignment horizontal="center" vertical="center" wrapText="1"/>
    </xf>
    <xf numFmtId="0" fontId="2" fillId="37" borderId="50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37" borderId="37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0" fontId="3" fillId="37" borderId="3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85" xfId="0" applyFont="1" applyFill="1" applyBorder="1" applyAlignment="1">
      <alignment horizontal="center" vertical="center" wrapText="1"/>
    </xf>
    <xf numFmtId="0" fontId="3" fillId="33" borderId="86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7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56" xfId="0" applyFont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5" fillId="34" borderId="46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33" borderId="44" xfId="0" applyFont="1" applyFill="1" applyBorder="1" applyAlignment="1">
      <alignment horizontal="left" vertical="center" wrapText="1"/>
    </xf>
    <xf numFmtId="0" fontId="3" fillId="33" borderId="46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88" xfId="0" applyFont="1" applyFill="1" applyBorder="1" applyAlignment="1">
      <alignment horizontal="center" vertical="center" wrapText="1"/>
    </xf>
    <xf numFmtId="0" fontId="3" fillId="33" borderId="89" xfId="0" applyFont="1" applyFill="1" applyBorder="1" applyAlignment="1">
      <alignment horizontal="center" vertical="center" wrapText="1"/>
    </xf>
    <xf numFmtId="0" fontId="3" fillId="33" borderId="90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3" fillId="33" borderId="91" xfId="0" applyFont="1" applyFill="1" applyBorder="1" applyAlignment="1">
      <alignment horizontal="center" vertical="center" textRotation="90" wrapText="1"/>
    </xf>
    <xf numFmtId="0" fontId="3" fillId="33" borderId="50" xfId="0" applyFont="1" applyFill="1" applyBorder="1" applyAlignment="1">
      <alignment horizontal="center" vertical="center" textRotation="90" wrapText="1"/>
    </xf>
    <xf numFmtId="0" fontId="3" fillId="33" borderId="38" xfId="0" applyFont="1" applyFill="1" applyBorder="1" applyAlignment="1">
      <alignment horizontal="center" vertical="center" textRotation="90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4" borderId="91" xfId="0" applyFont="1" applyFill="1" applyBorder="1" applyAlignment="1">
      <alignment horizontal="center" vertical="center" textRotation="90" wrapText="1"/>
    </xf>
    <xf numFmtId="0" fontId="9" fillId="34" borderId="50" xfId="0" applyFont="1" applyFill="1" applyBorder="1" applyAlignment="1">
      <alignment horizontal="center" vertical="center" textRotation="90" wrapText="1"/>
    </xf>
    <xf numFmtId="0" fontId="9" fillId="34" borderId="38" xfId="0" applyFont="1" applyFill="1" applyBorder="1" applyAlignment="1">
      <alignment horizontal="center" vertical="center" textRotation="90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92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93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72" xfId="0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3" fillId="33" borderId="91" xfId="0" applyFont="1" applyFill="1" applyBorder="1" applyAlignment="1">
      <alignment horizontal="center" vertical="center" wrapText="1"/>
    </xf>
    <xf numFmtId="0" fontId="3" fillId="33" borderId="84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3" fillId="40" borderId="60" xfId="0" applyFont="1" applyFill="1" applyBorder="1" applyAlignment="1">
      <alignment horizontal="center" vertical="center" wrapText="1"/>
    </xf>
    <xf numFmtId="0" fontId="3" fillId="40" borderId="6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40" borderId="67" xfId="0" applyFont="1" applyFill="1" applyBorder="1" applyAlignment="1">
      <alignment horizontal="center" vertical="center" wrapText="1"/>
    </xf>
    <xf numFmtId="0" fontId="5" fillId="40" borderId="94" xfId="0" applyFont="1" applyFill="1" applyBorder="1" applyAlignment="1">
      <alignment horizontal="center" vertical="center" wrapText="1"/>
    </xf>
    <xf numFmtId="0" fontId="5" fillId="40" borderId="57" xfId="0" applyFont="1" applyFill="1" applyBorder="1" applyAlignment="1">
      <alignment horizontal="center" vertical="center" wrapText="1"/>
    </xf>
    <xf numFmtId="0" fontId="3" fillId="40" borderId="68" xfId="0" applyFont="1" applyFill="1" applyBorder="1" applyAlignment="1">
      <alignment horizontal="center" vertical="center" wrapText="1"/>
    </xf>
    <xf numFmtId="0" fontId="3" fillId="40" borderId="49" xfId="0" applyFont="1" applyFill="1" applyBorder="1" applyAlignment="1">
      <alignment horizontal="center" vertical="center" wrapText="1"/>
    </xf>
    <xf numFmtId="0" fontId="2" fillId="40" borderId="68" xfId="0" applyFont="1" applyFill="1" applyBorder="1" applyAlignment="1">
      <alignment horizontal="left" vertical="center" wrapText="1"/>
    </xf>
    <xf numFmtId="0" fontId="2" fillId="40" borderId="49" xfId="0" applyFont="1" applyFill="1" applyBorder="1" applyAlignment="1">
      <alignment horizontal="left" vertical="center" wrapText="1"/>
    </xf>
    <xf numFmtId="0" fontId="3" fillId="40" borderId="69" xfId="0" applyFont="1" applyFill="1" applyBorder="1" applyAlignment="1">
      <alignment horizontal="center" vertical="center" wrapText="1"/>
    </xf>
    <xf numFmtId="0" fontId="3" fillId="40" borderId="58" xfId="0" applyFont="1" applyFill="1" applyBorder="1" applyAlignment="1">
      <alignment horizontal="center" vertical="center" wrapText="1"/>
    </xf>
    <xf numFmtId="0" fontId="73" fillId="40" borderId="37" xfId="0" applyFont="1" applyFill="1" applyBorder="1" applyAlignment="1">
      <alignment horizontal="center" vertical="center" wrapText="1"/>
    </xf>
    <xf numFmtId="0" fontId="73" fillId="40" borderId="23" xfId="0" applyFont="1" applyFill="1" applyBorder="1" applyAlignment="1">
      <alignment horizontal="center" vertical="center" wrapText="1"/>
    </xf>
    <xf numFmtId="0" fontId="73" fillId="40" borderId="39" xfId="0" applyFont="1" applyFill="1" applyBorder="1" applyAlignment="1">
      <alignment horizontal="center" vertical="center" wrapText="1"/>
    </xf>
    <xf numFmtId="0" fontId="3" fillId="40" borderId="37" xfId="0" applyFont="1" applyFill="1" applyBorder="1" applyAlignment="1">
      <alignment horizontal="center" vertical="center" wrapText="1"/>
    </xf>
    <xf numFmtId="0" fontId="3" fillId="40" borderId="39" xfId="0" applyFont="1" applyFill="1" applyBorder="1" applyAlignment="1">
      <alignment horizontal="center" vertical="center" wrapText="1"/>
    </xf>
    <xf numFmtId="1" fontId="18" fillId="37" borderId="59" xfId="0" applyNumberFormat="1" applyFont="1" applyFill="1" applyBorder="1" applyAlignment="1">
      <alignment horizontal="center" wrapText="1"/>
    </xf>
    <xf numFmtId="1" fontId="18" fillId="37" borderId="71" xfId="0" applyNumberFormat="1" applyFont="1" applyFill="1" applyBorder="1" applyAlignment="1">
      <alignment horizontal="center" wrapText="1"/>
    </xf>
    <xf numFmtId="1" fontId="19" fillId="37" borderId="59" xfId="0" applyNumberFormat="1" applyFont="1" applyFill="1" applyBorder="1" applyAlignment="1">
      <alignment horizontal="center" vertical="center" wrapText="1"/>
    </xf>
    <xf numFmtId="1" fontId="19" fillId="37" borderId="71" xfId="0" applyNumberFormat="1" applyFont="1" applyFill="1" applyBorder="1" applyAlignment="1">
      <alignment horizontal="center" vertical="center" wrapText="1"/>
    </xf>
    <xf numFmtId="1" fontId="0" fillId="0" borderId="94" xfId="0" applyNumberFormat="1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1" fontId="12" fillId="42" borderId="95" xfId="0" applyNumberFormat="1" applyFont="1" applyFill="1" applyBorder="1" applyAlignment="1">
      <alignment horizontal="center" wrapText="1"/>
    </xf>
    <xf numFmtId="1" fontId="0" fillId="0" borderId="59" xfId="0" applyNumberFormat="1" applyBorder="1" applyAlignment="1">
      <alignment horizontal="center" wrapText="1"/>
    </xf>
    <xf numFmtId="1" fontId="12" fillId="42" borderId="59" xfId="0" applyNumberFormat="1" applyFont="1" applyFill="1" applyBorder="1" applyAlignment="1">
      <alignment horizontal="center" wrapText="1"/>
    </xf>
    <xf numFmtId="1" fontId="16" fillId="44" borderId="28" xfId="0" applyNumberFormat="1" applyFont="1" applyFill="1" applyBorder="1" applyAlignment="1">
      <alignment horizontal="center" wrapText="1"/>
    </xf>
    <xf numFmtId="1" fontId="16" fillId="44" borderId="13" xfId="0" applyNumberFormat="1" applyFont="1" applyFill="1" applyBorder="1" applyAlignment="1">
      <alignment horizontal="center" wrapText="1"/>
    </xf>
    <xf numFmtId="1" fontId="12" fillId="35" borderId="29" xfId="0" applyNumberFormat="1" applyFont="1" applyFill="1" applyBorder="1" applyAlignment="1">
      <alignment horizontal="center" wrapText="1"/>
    </xf>
    <xf numFmtId="0" fontId="71" fillId="0" borderId="59" xfId="52" applyFont="1" applyBorder="1" applyAlignment="1">
      <alignment horizontal="center" vertical="center" wrapText="1"/>
      <protection/>
    </xf>
    <xf numFmtId="0" fontId="71" fillId="0" borderId="95" xfId="52" applyFont="1" applyBorder="1" applyAlignment="1">
      <alignment horizontal="center" vertical="center" wrapText="1"/>
      <protection/>
    </xf>
    <xf numFmtId="0" fontId="71" fillId="0" borderId="71" xfId="52" applyFont="1" applyBorder="1" applyAlignment="1">
      <alignment horizontal="center" vertical="center" wrapText="1"/>
      <protection/>
    </xf>
    <xf numFmtId="0" fontId="71" fillId="0" borderId="29" xfId="52" applyFont="1" applyBorder="1" applyAlignment="1">
      <alignment horizontal="center" vertical="center" wrapText="1"/>
      <protection/>
    </xf>
    <xf numFmtId="0" fontId="74" fillId="0" borderId="29" xfId="52" applyFont="1" applyBorder="1" applyAlignment="1">
      <alignment horizontal="center" vertical="center" textRotation="90" wrapText="1"/>
      <protection/>
    </xf>
    <xf numFmtId="0" fontId="67" fillId="0" borderId="29" xfId="52" applyFont="1" applyBorder="1" applyAlignment="1">
      <alignment horizontal="center" vertical="center" wrapText="1"/>
      <protection/>
    </xf>
    <xf numFmtId="0" fontId="75" fillId="0" borderId="29" xfId="52" applyFont="1" applyBorder="1" applyAlignment="1">
      <alignment horizontal="center" vertical="center" textRotation="90" wrapText="1"/>
      <protection/>
    </xf>
    <xf numFmtId="0" fontId="72" fillId="0" borderId="29" xfId="52" applyFont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Uniwersytet%20Medyczny\Downloads\plg_studia_i_stopnia_stacjonarne_2015-2018%2027032015-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  rok 2015_2016"/>
      <sheetName val="II  rok 2016_2017"/>
      <sheetName val="III  rok2017_2018"/>
      <sheetName val="PODSUMOWANIE"/>
      <sheetName val="suma 20142017"/>
    </sheetNames>
    <sheetDataSet>
      <sheetData sheetId="0">
        <row r="8">
          <cell r="C8">
            <v>2.5</v>
          </cell>
        </row>
        <row r="10">
          <cell r="C10">
            <v>3</v>
          </cell>
        </row>
        <row r="11">
          <cell r="C11">
            <v>10</v>
          </cell>
        </row>
        <row r="12">
          <cell r="C12">
            <v>1</v>
          </cell>
        </row>
        <row r="13">
          <cell r="C13">
            <v>2</v>
          </cell>
        </row>
        <row r="14">
          <cell r="C14">
            <v>2</v>
          </cell>
          <cell r="D14">
            <v>1</v>
          </cell>
        </row>
        <row r="15">
          <cell r="C15">
            <v>1</v>
          </cell>
          <cell r="D15">
            <v>1</v>
          </cell>
        </row>
        <row r="16">
          <cell r="C16">
            <v>1.5</v>
          </cell>
        </row>
        <row r="17">
          <cell r="C17">
            <v>0.5</v>
          </cell>
        </row>
        <row r="18">
          <cell r="C18">
            <v>1</v>
          </cell>
        </row>
        <row r="19">
          <cell r="C19">
            <v>1.5</v>
          </cell>
        </row>
        <row r="21">
          <cell r="C21">
            <v>1</v>
          </cell>
        </row>
        <row r="22">
          <cell r="C22">
            <v>1</v>
          </cell>
        </row>
      </sheetData>
      <sheetData sheetId="2">
        <row r="8">
          <cell r="F8">
            <v>2</v>
          </cell>
        </row>
        <row r="9">
          <cell r="H9">
            <v>1</v>
          </cell>
        </row>
        <row r="11">
          <cell r="G11">
            <v>2</v>
          </cell>
          <cell r="H11">
            <v>2</v>
          </cell>
        </row>
        <row r="13">
          <cell r="G13">
            <v>3</v>
          </cell>
          <cell r="H13">
            <v>2</v>
          </cell>
        </row>
        <row r="15">
          <cell r="G15">
            <v>2</v>
          </cell>
          <cell r="H15">
            <v>1</v>
          </cell>
        </row>
        <row r="17">
          <cell r="F17">
            <v>3</v>
          </cell>
          <cell r="G17">
            <v>4</v>
          </cell>
          <cell r="H17">
            <v>1</v>
          </cell>
        </row>
        <row r="22">
          <cell r="H22">
            <v>1</v>
          </cell>
        </row>
        <row r="23">
          <cell r="F23">
            <v>5</v>
          </cell>
        </row>
        <row r="25">
          <cell r="F25">
            <v>1</v>
          </cell>
          <cell r="AE2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53"/>
  <sheetViews>
    <sheetView tabSelected="1" zoomScalePageLayoutView="0" workbookViewId="0" topLeftCell="B1">
      <selection activeCell="P30" sqref="P30"/>
    </sheetView>
  </sheetViews>
  <sheetFormatPr defaultColWidth="9.00390625" defaultRowHeight="12.75"/>
  <cols>
    <col min="1" max="1" width="3.125" style="1" customWidth="1"/>
    <col min="2" max="2" width="48.1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4" width="7.00390625" style="1" customWidth="1"/>
    <col min="15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4.25390625" style="1" customWidth="1"/>
    <col min="28" max="28" width="3.25390625" style="1" bestFit="1" customWidth="1"/>
    <col min="29" max="30" width="3.875" style="1" customWidth="1"/>
    <col min="31" max="31" width="3.375" style="1" customWidth="1"/>
    <col min="32" max="33" width="3.875" style="1" customWidth="1"/>
    <col min="34" max="34" width="3.625" style="1" customWidth="1"/>
    <col min="35" max="35" width="31.375" style="1" customWidth="1"/>
    <col min="36" max="16384" width="9.125" style="1" customWidth="1"/>
  </cols>
  <sheetData>
    <row r="1" spans="1:2" ht="12.75" customHeight="1">
      <c r="A1" s="445" t="s">
        <v>213</v>
      </c>
      <c r="B1" s="446"/>
    </row>
    <row r="2" spans="1:35" ht="36.75" customHeight="1" thickBot="1">
      <c r="A2" s="451" t="s">
        <v>32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36"/>
    </row>
    <row r="3" spans="1:35" ht="43.5" customHeight="1" thickBot="1">
      <c r="A3" s="479" t="s">
        <v>210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370" t="s">
        <v>218</v>
      </c>
    </row>
    <row r="4" spans="1:35" ht="14.25" customHeight="1" thickBot="1">
      <c r="A4" s="464" t="s">
        <v>23</v>
      </c>
      <c r="B4" s="460" t="s">
        <v>24</v>
      </c>
      <c r="C4" s="467" t="s">
        <v>7</v>
      </c>
      <c r="D4" s="468"/>
      <c r="E4" s="468"/>
      <c r="F4" s="468"/>
      <c r="G4" s="468"/>
      <c r="H4" s="468"/>
      <c r="I4" s="468"/>
      <c r="J4" s="468"/>
      <c r="K4" s="468"/>
      <c r="L4" s="469"/>
      <c r="M4" s="486" t="s">
        <v>10</v>
      </c>
      <c r="N4" s="487"/>
      <c r="O4" s="496" t="s">
        <v>46</v>
      </c>
      <c r="P4" s="490" t="s">
        <v>45</v>
      </c>
      <c r="Q4" s="468" t="s">
        <v>1</v>
      </c>
      <c r="R4" s="468"/>
      <c r="S4" s="468"/>
      <c r="T4" s="468"/>
      <c r="U4" s="468"/>
      <c r="V4" s="481"/>
      <c r="W4" s="467" t="s">
        <v>0</v>
      </c>
      <c r="X4" s="468"/>
      <c r="Y4" s="468"/>
      <c r="Z4" s="468"/>
      <c r="AA4" s="468"/>
      <c r="AB4" s="481"/>
      <c r="AC4" s="467" t="s">
        <v>31</v>
      </c>
      <c r="AD4" s="468"/>
      <c r="AE4" s="468"/>
      <c r="AF4" s="468"/>
      <c r="AG4" s="468"/>
      <c r="AH4" s="481"/>
      <c r="AI4" s="499" t="s">
        <v>30</v>
      </c>
    </row>
    <row r="5" spans="1:35" ht="12.75" customHeight="1" thickBot="1">
      <c r="A5" s="465"/>
      <c r="B5" s="461"/>
      <c r="C5" s="447" t="s">
        <v>35</v>
      </c>
      <c r="D5" s="448"/>
      <c r="E5" s="448"/>
      <c r="F5" s="448"/>
      <c r="G5" s="448"/>
      <c r="H5" s="463"/>
      <c r="I5" s="447" t="s">
        <v>34</v>
      </c>
      <c r="J5" s="448"/>
      <c r="K5" s="448"/>
      <c r="L5" s="452"/>
      <c r="M5" s="488"/>
      <c r="N5" s="489"/>
      <c r="O5" s="497"/>
      <c r="P5" s="491"/>
      <c r="Q5" s="482"/>
      <c r="R5" s="482"/>
      <c r="S5" s="482"/>
      <c r="T5" s="482"/>
      <c r="U5" s="482"/>
      <c r="V5" s="483"/>
      <c r="W5" s="503"/>
      <c r="X5" s="484"/>
      <c r="Y5" s="484"/>
      <c r="Z5" s="484"/>
      <c r="AA5" s="484"/>
      <c r="AB5" s="485"/>
      <c r="AC5" s="503"/>
      <c r="AD5" s="484"/>
      <c r="AE5" s="484"/>
      <c r="AF5" s="484"/>
      <c r="AG5" s="484"/>
      <c r="AH5" s="485"/>
      <c r="AI5" s="500"/>
    </row>
    <row r="6" spans="1:35" ht="12.75" customHeight="1" thickBot="1">
      <c r="A6" s="465"/>
      <c r="B6" s="461"/>
      <c r="C6" s="447" t="s">
        <v>4</v>
      </c>
      <c r="D6" s="448"/>
      <c r="E6" s="452"/>
      <c r="F6" s="447" t="s">
        <v>5</v>
      </c>
      <c r="G6" s="448"/>
      <c r="H6" s="463"/>
      <c r="I6" s="458" t="s">
        <v>36</v>
      </c>
      <c r="J6" s="458" t="s">
        <v>14</v>
      </c>
      <c r="K6" s="458" t="s">
        <v>15</v>
      </c>
      <c r="L6" s="458" t="s">
        <v>38</v>
      </c>
      <c r="M6" s="449" t="s">
        <v>13</v>
      </c>
      <c r="N6" s="450"/>
      <c r="O6" s="497"/>
      <c r="P6" s="491"/>
      <c r="Q6" s="484"/>
      <c r="R6" s="484"/>
      <c r="S6" s="484"/>
      <c r="T6" s="484"/>
      <c r="U6" s="484"/>
      <c r="V6" s="485"/>
      <c r="W6" s="449" t="s">
        <v>29</v>
      </c>
      <c r="X6" s="450"/>
      <c r="Y6" s="450"/>
      <c r="Z6" s="450"/>
      <c r="AA6" s="450"/>
      <c r="AB6" s="501"/>
      <c r="AC6" s="449" t="s">
        <v>29</v>
      </c>
      <c r="AD6" s="450"/>
      <c r="AE6" s="450"/>
      <c r="AF6" s="450"/>
      <c r="AG6" s="450"/>
      <c r="AH6" s="501"/>
      <c r="AI6" s="501"/>
    </row>
    <row r="7" spans="1:35" ht="13.5" thickBot="1">
      <c r="A7" s="466"/>
      <c r="B7" s="462"/>
      <c r="C7" s="20" t="s">
        <v>36</v>
      </c>
      <c r="D7" s="19" t="s">
        <v>14</v>
      </c>
      <c r="E7" s="19" t="s">
        <v>15</v>
      </c>
      <c r="F7" s="38" t="s">
        <v>36</v>
      </c>
      <c r="G7" s="21" t="s">
        <v>14</v>
      </c>
      <c r="H7" s="19" t="s">
        <v>15</v>
      </c>
      <c r="I7" s="493"/>
      <c r="J7" s="493"/>
      <c r="K7" s="493"/>
      <c r="L7" s="459"/>
      <c r="M7" s="20" t="s">
        <v>4</v>
      </c>
      <c r="N7" s="39" t="s">
        <v>5</v>
      </c>
      <c r="O7" s="498"/>
      <c r="P7" s="492"/>
      <c r="Q7" s="74" t="s">
        <v>2</v>
      </c>
      <c r="R7" s="40" t="s">
        <v>3</v>
      </c>
      <c r="S7" s="40" t="s">
        <v>11</v>
      </c>
      <c r="T7" s="40" t="s">
        <v>14</v>
      </c>
      <c r="U7" s="40" t="s">
        <v>27</v>
      </c>
      <c r="V7" s="41" t="s">
        <v>15</v>
      </c>
      <c r="W7" s="20" t="s">
        <v>2</v>
      </c>
      <c r="X7" s="21" t="s">
        <v>3</v>
      </c>
      <c r="Y7" s="21" t="s">
        <v>11</v>
      </c>
      <c r="Z7" s="21" t="s">
        <v>14</v>
      </c>
      <c r="AA7" s="21" t="s">
        <v>27</v>
      </c>
      <c r="AB7" s="19" t="s">
        <v>15</v>
      </c>
      <c r="AC7" s="20" t="s">
        <v>2</v>
      </c>
      <c r="AD7" s="21" t="s">
        <v>3</v>
      </c>
      <c r="AE7" s="21" t="s">
        <v>11</v>
      </c>
      <c r="AF7" s="21" t="s">
        <v>14</v>
      </c>
      <c r="AG7" s="21" t="s">
        <v>27</v>
      </c>
      <c r="AH7" s="19" t="s">
        <v>15</v>
      </c>
      <c r="AI7" s="502"/>
    </row>
    <row r="8" spans="1:35" ht="12.75">
      <c r="A8" s="10">
        <v>1</v>
      </c>
      <c r="B8" s="253" t="s">
        <v>93</v>
      </c>
      <c r="C8" s="98">
        <v>3</v>
      </c>
      <c r="D8" s="99"/>
      <c r="E8" s="100"/>
      <c r="F8" s="98"/>
      <c r="G8" s="101"/>
      <c r="H8" s="102"/>
      <c r="I8" s="98">
        <f>C8+F8</f>
        <v>3</v>
      </c>
      <c r="J8" s="99">
        <f>D8+G8</f>
        <v>0</v>
      </c>
      <c r="K8" s="102">
        <f>E8+H8</f>
        <v>0</v>
      </c>
      <c r="L8" s="103">
        <f aca="true" t="shared" si="0" ref="L8:L39">SUM(I8:K8)</f>
        <v>3</v>
      </c>
      <c r="M8" s="104" t="s">
        <v>47</v>
      </c>
      <c r="N8" s="105"/>
      <c r="O8" s="106">
        <v>60</v>
      </c>
      <c r="P8" s="106">
        <v>75</v>
      </c>
      <c r="Q8" s="198">
        <v>30</v>
      </c>
      <c r="R8" s="107">
        <f aca="true" t="shared" si="1" ref="R8:R14">X8+AD8</f>
        <v>0</v>
      </c>
      <c r="S8" s="107">
        <v>30</v>
      </c>
      <c r="T8" s="107">
        <f>Z8+AF8</f>
        <v>0</v>
      </c>
      <c r="U8" s="107">
        <v>15</v>
      </c>
      <c r="V8" s="108">
        <f>AB8+AH8</f>
        <v>0</v>
      </c>
      <c r="W8" s="98">
        <v>30</v>
      </c>
      <c r="X8" s="99"/>
      <c r="Y8" s="99">
        <v>30</v>
      </c>
      <c r="Z8" s="99"/>
      <c r="AA8" s="99">
        <v>15</v>
      </c>
      <c r="AB8" s="102"/>
      <c r="AC8" s="98"/>
      <c r="AD8" s="100"/>
      <c r="AE8" s="100"/>
      <c r="AF8" s="100"/>
      <c r="AG8" s="99"/>
      <c r="AH8" s="102"/>
      <c r="AI8" s="371" t="s">
        <v>48</v>
      </c>
    </row>
    <row r="9" spans="1:35" ht="21.75" customHeight="1">
      <c r="A9" s="406">
        <v>2</v>
      </c>
      <c r="B9" s="424" t="s">
        <v>94</v>
      </c>
      <c r="C9" s="127">
        <v>0.5</v>
      </c>
      <c r="D9" s="128"/>
      <c r="E9" s="129"/>
      <c r="F9" s="127"/>
      <c r="G9" s="130"/>
      <c r="H9" s="131"/>
      <c r="I9" s="127">
        <f aca="true" t="shared" si="2" ref="I9:I39">C9+F9</f>
        <v>0.5</v>
      </c>
      <c r="J9" s="128">
        <f aca="true" t="shared" si="3" ref="J9:J39">D9+G9</f>
        <v>0</v>
      </c>
      <c r="K9" s="132">
        <f>E9+H9</f>
        <v>0</v>
      </c>
      <c r="L9" s="133">
        <f t="shared" si="0"/>
        <v>0.5</v>
      </c>
      <c r="M9" s="426" t="s">
        <v>47</v>
      </c>
      <c r="N9" s="134"/>
      <c r="O9" s="135">
        <v>10</v>
      </c>
      <c r="P9" s="135">
        <v>10</v>
      </c>
      <c r="Q9" s="208">
        <f>W9+AC9</f>
        <v>10</v>
      </c>
      <c r="R9" s="136">
        <f t="shared" si="1"/>
        <v>0</v>
      </c>
      <c r="S9" s="136">
        <f>Y9+AE9</f>
        <v>0</v>
      </c>
      <c r="T9" s="136">
        <f aca="true" t="shared" si="4" ref="T9:T39">Z9+AF9</f>
        <v>0</v>
      </c>
      <c r="U9" s="136">
        <f>AA9+AG9</f>
        <v>0</v>
      </c>
      <c r="V9" s="137">
        <f aca="true" t="shared" si="5" ref="V9:V39">AB9+AH9</f>
        <v>0</v>
      </c>
      <c r="W9" s="127">
        <v>10</v>
      </c>
      <c r="X9" s="128"/>
      <c r="Y9" s="128"/>
      <c r="Z9" s="128"/>
      <c r="AA9" s="128"/>
      <c r="AB9" s="131"/>
      <c r="AC9" s="127"/>
      <c r="AD9" s="128"/>
      <c r="AE9" s="129"/>
      <c r="AF9" s="129"/>
      <c r="AG9" s="128"/>
      <c r="AH9" s="131"/>
      <c r="AI9" s="372" t="s">
        <v>49</v>
      </c>
    </row>
    <row r="10" spans="1:35" ht="23.25" customHeight="1">
      <c r="A10" s="408"/>
      <c r="B10" s="425"/>
      <c r="C10" s="127">
        <v>2.5</v>
      </c>
      <c r="D10" s="128"/>
      <c r="E10" s="129"/>
      <c r="F10" s="127"/>
      <c r="G10" s="130"/>
      <c r="H10" s="131"/>
      <c r="I10" s="127">
        <f t="shared" si="2"/>
        <v>2.5</v>
      </c>
      <c r="J10" s="128">
        <f t="shared" si="3"/>
        <v>0</v>
      </c>
      <c r="K10" s="132">
        <f aca="true" t="shared" si="6" ref="K10:K39">E10+H10</f>
        <v>0</v>
      </c>
      <c r="L10" s="133">
        <f t="shared" si="0"/>
        <v>2.5</v>
      </c>
      <c r="M10" s="427"/>
      <c r="N10" s="138"/>
      <c r="O10" s="135">
        <v>30</v>
      </c>
      <c r="P10" s="135">
        <v>50</v>
      </c>
      <c r="Q10" s="208">
        <v>10</v>
      </c>
      <c r="R10" s="136">
        <v>20</v>
      </c>
      <c r="S10" s="136">
        <v>0</v>
      </c>
      <c r="T10" s="136">
        <f t="shared" si="4"/>
        <v>0</v>
      </c>
      <c r="U10" s="136">
        <v>20</v>
      </c>
      <c r="V10" s="137">
        <f t="shared" si="5"/>
        <v>0</v>
      </c>
      <c r="W10" s="127">
        <v>10</v>
      </c>
      <c r="X10" s="128">
        <v>20</v>
      </c>
      <c r="Y10" s="128"/>
      <c r="Z10" s="128"/>
      <c r="AA10" s="128">
        <v>20</v>
      </c>
      <c r="AB10" s="131"/>
      <c r="AC10" s="127"/>
      <c r="AD10" s="129"/>
      <c r="AE10" s="129"/>
      <c r="AF10" s="129"/>
      <c r="AG10" s="128"/>
      <c r="AH10" s="129"/>
      <c r="AI10" s="93" t="s">
        <v>50</v>
      </c>
    </row>
    <row r="11" spans="1:35" ht="12.75">
      <c r="A11" s="42">
        <v>3</v>
      </c>
      <c r="B11" s="254" t="s">
        <v>95</v>
      </c>
      <c r="C11" s="167">
        <v>4</v>
      </c>
      <c r="D11" s="168">
        <v>2</v>
      </c>
      <c r="E11" s="169"/>
      <c r="F11" s="167">
        <v>2</v>
      </c>
      <c r="G11" s="170">
        <v>4</v>
      </c>
      <c r="H11" s="171"/>
      <c r="I11" s="167">
        <f t="shared" si="2"/>
        <v>6</v>
      </c>
      <c r="J11" s="168">
        <f t="shared" si="3"/>
        <v>6</v>
      </c>
      <c r="K11" s="172">
        <f t="shared" si="6"/>
        <v>0</v>
      </c>
      <c r="L11" s="173">
        <f t="shared" si="0"/>
        <v>12</v>
      </c>
      <c r="M11" s="174"/>
      <c r="N11" s="175" t="s">
        <v>51</v>
      </c>
      <c r="O11" s="176">
        <v>260</v>
      </c>
      <c r="P11" s="176">
        <v>300</v>
      </c>
      <c r="Q11" s="201">
        <v>25</v>
      </c>
      <c r="R11" s="178">
        <f t="shared" si="1"/>
        <v>0</v>
      </c>
      <c r="S11" s="178">
        <v>115</v>
      </c>
      <c r="T11" s="178">
        <v>120</v>
      </c>
      <c r="U11" s="178">
        <v>40</v>
      </c>
      <c r="V11" s="179">
        <f t="shared" si="5"/>
        <v>0</v>
      </c>
      <c r="W11" s="167">
        <v>25</v>
      </c>
      <c r="X11" s="168"/>
      <c r="Y11" s="168">
        <v>60</v>
      </c>
      <c r="Z11" s="168">
        <v>40</v>
      </c>
      <c r="AA11" s="168">
        <v>40</v>
      </c>
      <c r="AB11" s="171"/>
      <c r="AC11" s="167"/>
      <c r="AD11" s="168"/>
      <c r="AE11" s="169">
        <v>55</v>
      </c>
      <c r="AF11" s="169">
        <v>80</v>
      </c>
      <c r="AG11" s="168"/>
      <c r="AH11" s="169"/>
      <c r="AI11" s="94" t="s">
        <v>50</v>
      </c>
    </row>
    <row r="12" spans="1:35" ht="24">
      <c r="A12" s="42">
        <v>4</v>
      </c>
      <c r="B12" s="255" t="s">
        <v>96</v>
      </c>
      <c r="C12" s="143">
        <v>3</v>
      </c>
      <c r="D12" s="144"/>
      <c r="E12" s="147"/>
      <c r="F12" s="143">
        <v>1</v>
      </c>
      <c r="G12" s="156">
        <v>4</v>
      </c>
      <c r="H12" s="145"/>
      <c r="I12" s="143">
        <f t="shared" si="2"/>
        <v>4</v>
      </c>
      <c r="J12" s="144">
        <f t="shared" si="3"/>
        <v>4</v>
      </c>
      <c r="K12" s="148">
        <f t="shared" si="6"/>
        <v>0</v>
      </c>
      <c r="L12" s="149">
        <f t="shared" si="0"/>
        <v>8</v>
      </c>
      <c r="M12" s="157"/>
      <c r="N12" s="151" t="s">
        <v>51</v>
      </c>
      <c r="O12" s="152">
        <v>165</v>
      </c>
      <c r="P12" s="152">
        <v>180</v>
      </c>
      <c r="Q12" s="203">
        <v>10</v>
      </c>
      <c r="R12" s="154">
        <f t="shared" si="1"/>
        <v>0</v>
      </c>
      <c r="S12" s="154">
        <v>75</v>
      </c>
      <c r="T12" s="154">
        <v>80</v>
      </c>
      <c r="U12" s="154">
        <v>15</v>
      </c>
      <c r="V12" s="155">
        <f t="shared" si="5"/>
        <v>0</v>
      </c>
      <c r="W12" s="143">
        <v>10</v>
      </c>
      <c r="X12" s="144"/>
      <c r="Y12" s="144">
        <v>35</v>
      </c>
      <c r="Z12" s="144"/>
      <c r="AA12" s="144">
        <v>15</v>
      </c>
      <c r="AB12" s="145"/>
      <c r="AC12" s="143"/>
      <c r="AD12" s="144"/>
      <c r="AE12" s="147">
        <v>40</v>
      </c>
      <c r="AF12" s="147">
        <v>80</v>
      </c>
      <c r="AG12" s="144"/>
      <c r="AH12" s="147"/>
      <c r="AI12" s="97" t="s">
        <v>52</v>
      </c>
    </row>
    <row r="13" spans="1:35" ht="12.75">
      <c r="A13" s="42">
        <v>5</v>
      </c>
      <c r="B13" s="256" t="s">
        <v>97</v>
      </c>
      <c r="C13" s="127">
        <v>2</v>
      </c>
      <c r="D13" s="128"/>
      <c r="E13" s="129"/>
      <c r="F13" s="127"/>
      <c r="G13" s="130"/>
      <c r="H13" s="131"/>
      <c r="I13" s="127">
        <f t="shared" si="2"/>
        <v>2</v>
      </c>
      <c r="J13" s="128">
        <f t="shared" si="3"/>
        <v>0</v>
      </c>
      <c r="K13" s="132">
        <f t="shared" si="6"/>
        <v>0</v>
      </c>
      <c r="L13" s="133">
        <f t="shared" si="0"/>
        <v>2</v>
      </c>
      <c r="M13" s="139" t="s">
        <v>51</v>
      </c>
      <c r="N13" s="134"/>
      <c r="O13" s="135">
        <v>30</v>
      </c>
      <c r="P13" s="135">
        <v>60</v>
      </c>
      <c r="Q13" s="208">
        <v>30</v>
      </c>
      <c r="R13" s="136">
        <f t="shared" si="1"/>
        <v>0</v>
      </c>
      <c r="S13" s="136">
        <f>Y13+AE13</f>
        <v>0</v>
      </c>
      <c r="T13" s="136">
        <f t="shared" si="4"/>
        <v>0</v>
      </c>
      <c r="U13" s="136">
        <v>20</v>
      </c>
      <c r="V13" s="137">
        <f t="shared" si="5"/>
        <v>0</v>
      </c>
      <c r="W13" s="127">
        <v>30</v>
      </c>
      <c r="X13" s="128"/>
      <c r="Y13" s="128"/>
      <c r="Z13" s="128"/>
      <c r="AA13" s="128">
        <v>20</v>
      </c>
      <c r="AB13" s="131"/>
      <c r="AC13" s="127"/>
      <c r="AD13" s="128"/>
      <c r="AE13" s="129"/>
      <c r="AF13" s="129"/>
      <c r="AG13" s="128"/>
      <c r="AH13" s="129"/>
      <c r="AI13" s="93" t="s">
        <v>49</v>
      </c>
    </row>
    <row r="14" spans="1:35" ht="15.75" customHeight="1">
      <c r="A14" s="406">
        <v>6</v>
      </c>
      <c r="B14" s="256" t="s">
        <v>98</v>
      </c>
      <c r="C14" s="140"/>
      <c r="D14" s="128"/>
      <c r="E14" s="129"/>
      <c r="F14" s="127"/>
      <c r="G14" s="130"/>
      <c r="H14" s="129"/>
      <c r="I14" s="127">
        <f t="shared" si="2"/>
        <v>0</v>
      </c>
      <c r="J14" s="128">
        <f t="shared" si="3"/>
        <v>0</v>
      </c>
      <c r="K14" s="132">
        <f t="shared" si="6"/>
        <v>0</v>
      </c>
      <c r="L14" s="133">
        <f t="shared" si="0"/>
        <v>0</v>
      </c>
      <c r="M14" s="141"/>
      <c r="N14" s="134"/>
      <c r="O14" s="135">
        <f>SUM(Q14:T14)</f>
        <v>0</v>
      </c>
      <c r="P14" s="135">
        <f>SUM(Q14:V14)</f>
        <v>0</v>
      </c>
      <c r="Q14" s="208">
        <f>W14+AC14</f>
        <v>0</v>
      </c>
      <c r="R14" s="136">
        <f t="shared" si="1"/>
        <v>0</v>
      </c>
      <c r="S14" s="136">
        <f>Y14+AE14</f>
        <v>0</v>
      </c>
      <c r="T14" s="136">
        <f t="shared" si="4"/>
        <v>0</v>
      </c>
      <c r="U14" s="136">
        <f>AA14+AG14</f>
        <v>0</v>
      </c>
      <c r="V14" s="137">
        <f t="shared" si="5"/>
        <v>0</v>
      </c>
      <c r="W14" s="127"/>
      <c r="X14" s="128"/>
      <c r="Y14" s="128"/>
      <c r="Z14" s="128"/>
      <c r="AA14" s="128"/>
      <c r="AB14" s="131"/>
      <c r="AC14" s="127"/>
      <c r="AD14" s="128"/>
      <c r="AE14" s="129"/>
      <c r="AF14" s="129"/>
      <c r="AG14" s="128"/>
      <c r="AH14" s="129"/>
      <c r="AI14" s="93"/>
    </row>
    <row r="15" spans="1:35" ht="12.75">
      <c r="A15" s="407"/>
      <c r="B15" s="256" t="s">
        <v>99</v>
      </c>
      <c r="C15" s="140">
        <v>0.5</v>
      </c>
      <c r="D15" s="128"/>
      <c r="E15" s="129"/>
      <c r="F15" s="127"/>
      <c r="G15" s="130"/>
      <c r="H15" s="129"/>
      <c r="I15" s="127">
        <f t="shared" si="2"/>
        <v>0.5</v>
      </c>
      <c r="J15" s="128">
        <f t="shared" si="3"/>
        <v>0</v>
      </c>
      <c r="K15" s="132">
        <f t="shared" si="6"/>
        <v>0</v>
      </c>
      <c r="L15" s="133">
        <f t="shared" si="0"/>
        <v>0.5</v>
      </c>
      <c r="M15" s="141" t="s">
        <v>51</v>
      </c>
      <c r="N15" s="134"/>
      <c r="O15" s="135">
        <v>30</v>
      </c>
      <c r="P15" s="135">
        <v>45</v>
      </c>
      <c r="Q15" s="208">
        <v>15</v>
      </c>
      <c r="R15" s="136">
        <f aca="true" t="shared" si="7" ref="Q15:V19">X15+AD15</f>
        <v>0</v>
      </c>
      <c r="S15" s="136">
        <v>15</v>
      </c>
      <c r="T15" s="136">
        <f t="shared" si="7"/>
        <v>0</v>
      </c>
      <c r="U15" s="136">
        <v>15</v>
      </c>
      <c r="V15" s="137">
        <f t="shared" si="7"/>
        <v>0</v>
      </c>
      <c r="W15" s="127">
        <v>15</v>
      </c>
      <c r="X15" s="128"/>
      <c r="Y15" s="128">
        <v>15</v>
      </c>
      <c r="Z15" s="128"/>
      <c r="AA15" s="128">
        <v>15</v>
      </c>
      <c r="AB15" s="131"/>
      <c r="AC15" s="127"/>
      <c r="AD15" s="140"/>
      <c r="AE15" s="128"/>
      <c r="AF15" s="128"/>
      <c r="AG15" s="128"/>
      <c r="AH15" s="129"/>
      <c r="AI15" s="93" t="s">
        <v>49</v>
      </c>
    </row>
    <row r="16" spans="1:35" ht="12.75">
      <c r="A16" s="407"/>
      <c r="B16" s="256" t="s">
        <v>100</v>
      </c>
      <c r="C16" s="140">
        <v>1</v>
      </c>
      <c r="D16" s="128"/>
      <c r="E16" s="129"/>
      <c r="F16" s="127"/>
      <c r="G16" s="130"/>
      <c r="H16" s="129"/>
      <c r="I16" s="127">
        <f t="shared" si="2"/>
        <v>1</v>
      </c>
      <c r="J16" s="128">
        <f t="shared" si="3"/>
        <v>0</v>
      </c>
      <c r="K16" s="132">
        <f t="shared" si="6"/>
        <v>0</v>
      </c>
      <c r="L16" s="133">
        <f t="shared" si="0"/>
        <v>1</v>
      </c>
      <c r="M16" s="141" t="s">
        <v>51</v>
      </c>
      <c r="N16" s="134"/>
      <c r="O16" s="135">
        <v>10</v>
      </c>
      <c r="P16" s="135">
        <v>15</v>
      </c>
      <c r="Q16" s="208">
        <v>10</v>
      </c>
      <c r="R16" s="136">
        <f t="shared" si="7"/>
        <v>0</v>
      </c>
      <c r="S16" s="136">
        <f t="shared" si="7"/>
        <v>0</v>
      </c>
      <c r="T16" s="136">
        <f t="shared" si="7"/>
        <v>0</v>
      </c>
      <c r="U16" s="136">
        <v>5</v>
      </c>
      <c r="V16" s="137">
        <f t="shared" si="7"/>
        <v>0</v>
      </c>
      <c r="W16" s="127">
        <v>10</v>
      </c>
      <c r="X16" s="128"/>
      <c r="Y16" s="128"/>
      <c r="Z16" s="128"/>
      <c r="AA16" s="128">
        <v>5</v>
      </c>
      <c r="AB16" s="131"/>
      <c r="AC16" s="127"/>
      <c r="AD16" s="140"/>
      <c r="AE16" s="128"/>
      <c r="AF16" s="128"/>
      <c r="AG16" s="128"/>
      <c r="AH16" s="129"/>
      <c r="AI16" s="93" t="s">
        <v>49</v>
      </c>
    </row>
    <row r="17" spans="1:35" ht="12.75">
      <c r="A17" s="408"/>
      <c r="B17" s="256" t="s">
        <v>101</v>
      </c>
      <c r="C17" s="140">
        <v>0.5</v>
      </c>
      <c r="D17" s="128"/>
      <c r="E17" s="129"/>
      <c r="F17" s="127"/>
      <c r="G17" s="130"/>
      <c r="H17" s="129"/>
      <c r="I17" s="127">
        <f t="shared" si="2"/>
        <v>0.5</v>
      </c>
      <c r="J17" s="128">
        <f t="shared" si="3"/>
        <v>0</v>
      </c>
      <c r="K17" s="132">
        <f t="shared" si="6"/>
        <v>0</v>
      </c>
      <c r="L17" s="133">
        <f t="shared" si="0"/>
        <v>0.5</v>
      </c>
      <c r="M17" s="141" t="s">
        <v>51</v>
      </c>
      <c r="N17" s="134"/>
      <c r="O17" s="135">
        <v>10</v>
      </c>
      <c r="P17" s="135">
        <v>15</v>
      </c>
      <c r="Q17" s="208">
        <f t="shared" si="7"/>
        <v>0</v>
      </c>
      <c r="R17" s="136">
        <v>10</v>
      </c>
      <c r="S17" s="136">
        <f t="shared" si="7"/>
        <v>0</v>
      </c>
      <c r="T17" s="136">
        <f t="shared" si="7"/>
        <v>0</v>
      </c>
      <c r="U17" s="136">
        <v>5</v>
      </c>
      <c r="V17" s="137">
        <f t="shared" si="7"/>
        <v>0</v>
      </c>
      <c r="W17" s="127"/>
      <c r="X17" s="128">
        <v>10</v>
      </c>
      <c r="Y17" s="128"/>
      <c r="Z17" s="128"/>
      <c r="AA17" s="128">
        <v>5</v>
      </c>
      <c r="AB17" s="131"/>
      <c r="AC17" s="127"/>
      <c r="AD17" s="140"/>
      <c r="AE17" s="128"/>
      <c r="AF17" s="128"/>
      <c r="AG17" s="128"/>
      <c r="AH17" s="129"/>
      <c r="AI17" s="93" t="s">
        <v>206</v>
      </c>
    </row>
    <row r="18" spans="1:35" ht="22.5" customHeight="1">
      <c r="A18" s="42">
        <v>7</v>
      </c>
      <c r="B18" s="256" t="s">
        <v>102</v>
      </c>
      <c r="C18" s="140">
        <v>1</v>
      </c>
      <c r="D18" s="128"/>
      <c r="E18" s="129"/>
      <c r="F18" s="127"/>
      <c r="G18" s="130"/>
      <c r="H18" s="129"/>
      <c r="I18" s="127">
        <f t="shared" si="2"/>
        <v>1</v>
      </c>
      <c r="J18" s="128">
        <f t="shared" si="3"/>
        <v>0</v>
      </c>
      <c r="K18" s="132">
        <f t="shared" si="6"/>
        <v>0</v>
      </c>
      <c r="L18" s="133">
        <f t="shared" si="0"/>
        <v>1</v>
      </c>
      <c r="M18" s="141" t="s">
        <v>51</v>
      </c>
      <c r="N18" s="134"/>
      <c r="O18" s="135">
        <v>25</v>
      </c>
      <c r="P18" s="135">
        <v>30</v>
      </c>
      <c r="Q18" s="208">
        <v>10</v>
      </c>
      <c r="R18" s="136">
        <v>15</v>
      </c>
      <c r="S18" s="136">
        <f t="shared" si="7"/>
        <v>0</v>
      </c>
      <c r="T18" s="136">
        <f t="shared" si="7"/>
        <v>0</v>
      </c>
      <c r="U18" s="136">
        <v>5</v>
      </c>
      <c r="V18" s="137">
        <f t="shared" si="7"/>
        <v>0</v>
      </c>
      <c r="W18" s="127">
        <v>10</v>
      </c>
      <c r="X18" s="128">
        <v>15</v>
      </c>
      <c r="Y18" s="128"/>
      <c r="Z18" s="128"/>
      <c r="AA18" s="128">
        <v>5</v>
      </c>
      <c r="AB18" s="131"/>
      <c r="AC18" s="127"/>
      <c r="AD18" s="140"/>
      <c r="AE18" s="128"/>
      <c r="AF18" s="128"/>
      <c r="AG18" s="128"/>
      <c r="AH18" s="129"/>
      <c r="AI18" s="93" t="s">
        <v>53</v>
      </c>
    </row>
    <row r="19" spans="1:35" ht="21.75" customHeight="1">
      <c r="A19" s="406">
        <v>8</v>
      </c>
      <c r="B19" s="424" t="s">
        <v>103</v>
      </c>
      <c r="C19" s="140">
        <v>1</v>
      </c>
      <c r="D19" s="128"/>
      <c r="E19" s="129"/>
      <c r="F19" s="127"/>
      <c r="G19" s="130"/>
      <c r="H19" s="129"/>
      <c r="I19" s="127">
        <f t="shared" si="2"/>
        <v>1</v>
      </c>
      <c r="J19" s="128">
        <f t="shared" si="3"/>
        <v>0</v>
      </c>
      <c r="K19" s="132">
        <f t="shared" si="6"/>
        <v>0</v>
      </c>
      <c r="L19" s="133">
        <f t="shared" si="0"/>
        <v>1</v>
      </c>
      <c r="M19" s="141"/>
      <c r="N19" s="442" t="s">
        <v>47</v>
      </c>
      <c r="O19" s="135">
        <v>35</v>
      </c>
      <c r="P19" s="135">
        <v>45</v>
      </c>
      <c r="Q19" s="208">
        <v>35</v>
      </c>
      <c r="R19" s="136">
        <f t="shared" si="7"/>
        <v>0</v>
      </c>
      <c r="S19" s="136">
        <f t="shared" si="7"/>
        <v>0</v>
      </c>
      <c r="T19" s="136">
        <f t="shared" si="7"/>
        <v>0</v>
      </c>
      <c r="U19" s="136">
        <v>10</v>
      </c>
      <c r="V19" s="137">
        <f t="shared" si="7"/>
        <v>0</v>
      </c>
      <c r="W19" s="127">
        <v>35</v>
      </c>
      <c r="X19" s="128"/>
      <c r="Y19" s="128"/>
      <c r="Z19" s="128"/>
      <c r="AA19" s="128">
        <v>10</v>
      </c>
      <c r="AB19" s="131"/>
      <c r="AC19" s="127"/>
      <c r="AD19" s="140"/>
      <c r="AE19" s="128"/>
      <c r="AF19" s="128"/>
      <c r="AG19" s="128"/>
      <c r="AH19" s="129"/>
      <c r="AI19" s="93" t="s">
        <v>207</v>
      </c>
    </row>
    <row r="20" spans="1:35" ht="21.75" customHeight="1">
      <c r="A20" s="407"/>
      <c r="B20" s="428"/>
      <c r="C20" s="140"/>
      <c r="D20" s="128"/>
      <c r="E20" s="129"/>
      <c r="F20" s="127"/>
      <c r="G20" s="130"/>
      <c r="H20" s="129"/>
      <c r="I20" s="127"/>
      <c r="J20" s="128"/>
      <c r="K20" s="132"/>
      <c r="L20" s="133"/>
      <c r="M20" s="141"/>
      <c r="N20" s="443"/>
      <c r="O20" s="135">
        <v>15</v>
      </c>
      <c r="P20" s="135">
        <v>15</v>
      </c>
      <c r="Q20" s="208">
        <v>0</v>
      </c>
      <c r="R20" s="136">
        <v>0</v>
      </c>
      <c r="S20" s="136">
        <v>15</v>
      </c>
      <c r="T20" s="136"/>
      <c r="U20" s="136"/>
      <c r="V20" s="137"/>
      <c r="W20" s="127"/>
      <c r="X20" s="128"/>
      <c r="Y20" s="128"/>
      <c r="Z20" s="128"/>
      <c r="AA20" s="128"/>
      <c r="AB20" s="131"/>
      <c r="AC20" s="127"/>
      <c r="AD20" s="140"/>
      <c r="AE20" s="140">
        <v>15</v>
      </c>
      <c r="AF20" s="140"/>
      <c r="AG20" s="128"/>
      <c r="AH20" s="129"/>
      <c r="AI20" s="93" t="s">
        <v>241</v>
      </c>
    </row>
    <row r="21" spans="1:35" ht="18" customHeight="1">
      <c r="A21" s="408"/>
      <c r="B21" s="425"/>
      <c r="C21" s="140"/>
      <c r="D21" s="128"/>
      <c r="E21" s="129"/>
      <c r="F21" s="127">
        <v>2</v>
      </c>
      <c r="G21" s="130"/>
      <c r="H21" s="129"/>
      <c r="I21" s="127">
        <f t="shared" si="2"/>
        <v>2</v>
      </c>
      <c r="J21" s="128">
        <f t="shared" si="3"/>
        <v>0</v>
      </c>
      <c r="K21" s="132">
        <f t="shared" si="6"/>
        <v>0</v>
      </c>
      <c r="L21" s="133">
        <f t="shared" si="0"/>
        <v>2</v>
      </c>
      <c r="M21" s="141"/>
      <c r="N21" s="444"/>
      <c r="O21" s="135">
        <v>30</v>
      </c>
      <c r="P21" s="135">
        <v>35</v>
      </c>
      <c r="Q21" s="208">
        <v>20</v>
      </c>
      <c r="R21" s="136">
        <f aca="true" t="shared" si="8" ref="R21:R39">X21+AD21</f>
        <v>0</v>
      </c>
      <c r="S21" s="136">
        <v>10</v>
      </c>
      <c r="T21" s="136">
        <f t="shared" si="4"/>
        <v>0</v>
      </c>
      <c r="U21" s="136">
        <v>5</v>
      </c>
      <c r="V21" s="137">
        <f t="shared" si="5"/>
        <v>0</v>
      </c>
      <c r="W21" s="127"/>
      <c r="X21" s="128"/>
      <c r="Y21" s="128"/>
      <c r="Z21" s="128"/>
      <c r="AA21" s="128"/>
      <c r="AB21" s="131"/>
      <c r="AC21" s="127">
        <v>20</v>
      </c>
      <c r="AD21" s="140"/>
      <c r="AE21" s="140">
        <v>10</v>
      </c>
      <c r="AF21" s="140"/>
      <c r="AG21" s="128">
        <v>5</v>
      </c>
      <c r="AH21" s="129"/>
      <c r="AI21" s="93" t="s">
        <v>53</v>
      </c>
    </row>
    <row r="22" spans="1:35" ht="24.75" customHeight="1">
      <c r="A22" s="42">
        <v>9</v>
      </c>
      <c r="B22" s="257" t="s">
        <v>104</v>
      </c>
      <c r="C22" s="109"/>
      <c r="D22" s="110"/>
      <c r="E22" s="111"/>
      <c r="F22" s="112">
        <v>2</v>
      </c>
      <c r="G22" s="110"/>
      <c r="H22" s="111"/>
      <c r="I22" s="112">
        <f t="shared" si="2"/>
        <v>2</v>
      </c>
      <c r="J22" s="110">
        <f t="shared" si="3"/>
        <v>0</v>
      </c>
      <c r="K22" s="113">
        <f t="shared" si="6"/>
        <v>0</v>
      </c>
      <c r="L22" s="114">
        <f t="shared" si="0"/>
        <v>2</v>
      </c>
      <c r="M22" s="115"/>
      <c r="N22" s="116" t="s">
        <v>51</v>
      </c>
      <c r="O22" s="117">
        <v>40</v>
      </c>
      <c r="P22" s="117">
        <v>60</v>
      </c>
      <c r="Q22" s="200">
        <v>20</v>
      </c>
      <c r="R22" s="118">
        <f t="shared" si="8"/>
        <v>0</v>
      </c>
      <c r="S22" s="118">
        <v>20</v>
      </c>
      <c r="T22" s="118">
        <f t="shared" si="4"/>
        <v>0</v>
      </c>
      <c r="U22" s="118">
        <v>20</v>
      </c>
      <c r="V22" s="119">
        <f t="shared" si="5"/>
        <v>0</v>
      </c>
      <c r="W22" s="112"/>
      <c r="X22" s="109"/>
      <c r="Y22" s="109"/>
      <c r="Z22" s="109"/>
      <c r="AA22" s="110"/>
      <c r="AB22" s="120"/>
      <c r="AC22" s="112">
        <v>20</v>
      </c>
      <c r="AD22" s="109"/>
      <c r="AE22" s="109">
        <v>20</v>
      </c>
      <c r="AF22" s="109"/>
      <c r="AG22" s="110">
        <v>20</v>
      </c>
      <c r="AH22" s="111"/>
      <c r="AI22" s="91" t="s">
        <v>54</v>
      </c>
    </row>
    <row r="23" spans="1:35" ht="15" customHeight="1">
      <c r="A23" s="406">
        <v>10</v>
      </c>
      <c r="B23" s="258" t="s">
        <v>105</v>
      </c>
      <c r="C23" s="109"/>
      <c r="D23" s="110"/>
      <c r="E23" s="111"/>
      <c r="F23" s="112"/>
      <c r="G23" s="110"/>
      <c r="H23" s="111"/>
      <c r="I23" s="112">
        <f t="shared" si="2"/>
        <v>0</v>
      </c>
      <c r="J23" s="110">
        <f t="shared" si="3"/>
        <v>0</v>
      </c>
      <c r="K23" s="113">
        <f t="shared" si="6"/>
        <v>0</v>
      </c>
      <c r="L23" s="114">
        <f t="shared" si="0"/>
        <v>0</v>
      </c>
      <c r="M23" s="121"/>
      <c r="N23" s="116"/>
      <c r="O23" s="117">
        <f>SUM(Q23:T23)</f>
        <v>0</v>
      </c>
      <c r="P23" s="117">
        <f>SUM(Q23:V23)</f>
        <v>0</v>
      </c>
      <c r="Q23" s="200">
        <f>W23+AC23</f>
        <v>0</v>
      </c>
      <c r="R23" s="118">
        <f t="shared" si="8"/>
        <v>0</v>
      </c>
      <c r="S23" s="118">
        <f>Y23+AE23</f>
        <v>0</v>
      </c>
      <c r="T23" s="118">
        <f t="shared" si="4"/>
        <v>0</v>
      </c>
      <c r="U23" s="118">
        <f>AA23+AG23</f>
        <v>0</v>
      </c>
      <c r="V23" s="119">
        <f t="shared" si="5"/>
        <v>0</v>
      </c>
      <c r="W23" s="112"/>
      <c r="X23" s="109"/>
      <c r="Y23" s="109"/>
      <c r="Z23" s="109"/>
      <c r="AA23" s="110"/>
      <c r="AB23" s="120"/>
      <c r="AC23" s="112"/>
      <c r="AD23" s="109"/>
      <c r="AE23" s="109"/>
      <c r="AF23" s="109"/>
      <c r="AG23" s="110"/>
      <c r="AH23" s="111"/>
      <c r="AI23" s="91"/>
    </row>
    <row r="24" spans="1:35" ht="20.25" customHeight="1">
      <c r="A24" s="407"/>
      <c r="B24" s="258" t="s">
        <v>106</v>
      </c>
      <c r="C24" s="112">
        <v>0.5</v>
      </c>
      <c r="D24" s="110"/>
      <c r="E24" s="111"/>
      <c r="F24" s="112"/>
      <c r="G24" s="122"/>
      <c r="H24" s="120"/>
      <c r="I24" s="112">
        <f t="shared" si="2"/>
        <v>0.5</v>
      </c>
      <c r="J24" s="110">
        <f t="shared" si="3"/>
        <v>0</v>
      </c>
      <c r="K24" s="113">
        <f t="shared" si="6"/>
        <v>0</v>
      </c>
      <c r="L24" s="114">
        <f t="shared" si="0"/>
        <v>0.5</v>
      </c>
      <c r="M24" s="121" t="s">
        <v>51</v>
      </c>
      <c r="N24" s="123"/>
      <c r="O24" s="117">
        <v>15</v>
      </c>
      <c r="P24" s="117">
        <v>20</v>
      </c>
      <c r="Q24" s="200">
        <v>10</v>
      </c>
      <c r="R24" s="118">
        <f t="shared" si="8"/>
        <v>0</v>
      </c>
      <c r="S24" s="118">
        <v>5</v>
      </c>
      <c r="T24" s="118">
        <f t="shared" si="4"/>
        <v>0</v>
      </c>
      <c r="U24" s="118">
        <v>5</v>
      </c>
      <c r="V24" s="119">
        <f t="shared" si="5"/>
        <v>0</v>
      </c>
      <c r="W24" s="112">
        <v>10</v>
      </c>
      <c r="X24" s="110"/>
      <c r="Y24" s="110">
        <v>5</v>
      </c>
      <c r="Z24" s="110"/>
      <c r="AA24" s="110">
        <v>5</v>
      </c>
      <c r="AB24" s="120"/>
      <c r="AC24" s="112"/>
      <c r="AD24" s="109"/>
      <c r="AE24" s="109"/>
      <c r="AF24" s="109"/>
      <c r="AG24" s="110"/>
      <c r="AH24" s="111"/>
      <c r="AI24" s="91" t="s">
        <v>56</v>
      </c>
    </row>
    <row r="25" spans="1:35" ht="12.75">
      <c r="A25" s="408"/>
      <c r="B25" s="258" t="s">
        <v>107</v>
      </c>
      <c r="C25" s="109">
        <v>0.5</v>
      </c>
      <c r="D25" s="110"/>
      <c r="E25" s="111"/>
      <c r="F25" s="112"/>
      <c r="G25" s="111"/>
      <c r="H25" s="120"/>
      <c r="I25" s="112">
        <f t="shared" si="2"/>
        <v>0.5</v>
      </c>
      <c r="J25" s="110">
        <f t="shared" si="3"/>
        <v>0</v>
      </c>
      <c r="K25" s="113">
        <f t="shared" si="6"/>
        <v>0</v>
      </c>
      <c r="L25" s="114">
        <f t="shared" si="0"/>
        <v>0.5</v>
      </c>
      <c r="M25" s="124" t="s">
        <v>51</v>
      </c>
      <c r="N25" s="123"/>
      <c r="O25" s="117">
        <v>15</v>
      </c>
      <c r="P25" s="117">
        <v>20</v>
      </c>
      <c r="Q25" s="200">
        <v>10</v>
      </c>
      <c r="R25" s="118">
        <f t="shared" si="8"/>
        <v>0</v>
      </c>
      <c r="S25" s="118">
        <v>5</v>
      </c>
      <c r="T25" s="118">
        <f t="shared" si="4"/>
        <v>0</v>
      </c>
      <c r="U25" s="118">
        <f>AA25+AG25</f>
        <v>5</v>
      </c>
      <c r="V25" s="119">
        <f t="shared" si="5"/>
        <v>0</v>
      </c>
      <c r="W25" s="112">
        <v>10</v>
      </c>
      <c r="X25" s="110"/>
      <c r="Y25" s="110">
        <v>5</v>
      </c>
      <c r="Z25" s="110"/>
      <c r="AA25" s="110">
        <v>5</v>
      </c>
      <c r="AB25" s="120"/>
      <c r="AC25" s="112"/>
      <c r="AD25" s="109"/>
      <c r="AE25" s="109"/>
      <c r="AF25" s="109"/>
      <c r="AG25" s="110"/>
      <c r="AH25" s="111"/>
      <c r="AI25" s="92" t="s">
        <v>55</v>
      </c>
    </row>
    <row r="26" spans="1:35" ht="21" customHeight="1">
      <c r="A26" s="42">
        <v>11</v>
      </c>
      <c r="B26" s="258" t="s">
        <v>108</v>
      </c>
      <c r="C26" s="109">
        <v>3</v>
      </c>
      <c r="D26" s="110"/>
      <c r="E26" s="111"/>
      <c r="F26" s="112"/>
      <c r="G26" s="110"/>
      <c r="H26" s="120"/>
      <c r="I26" s="112">
        <f t="shared" si="2"/>
        <v>3</v>
      </c>
      <c r="J26" s="110">
        <f t="shared" si="3"/>
        <v>0</v>
      </c>
      <c r="K26" s="113">
        <f t="shared" si="6"/>
        <v>0</v>
      </c>
      <c r="L26" s="114">
        <f t="shared" si="0"/>
        <v>3</v>
      </c>
      <c r="M26" s="125" t="s">
        <v>47</v>
      </c>
      <c r="N26" s="126"/>
      <c r="O26" s="117">
        <v>70</v>
      </c>
      <c r="P26" s="117">
        <v>90</v>
      </c>
      <c r="Q26" s="200">
        <v>25</v>
      </c>
      <c r="R26" s="118">
        <f t="shared" si="8"/>
        <v>0</v>
      </c>
      <c r="S26" s="118">
        <v>45</v>
      </c>
      <c r="T26" s="118">
        <f t="shared" si="4"/>
        <v>0</v>
      </c>
      <c r="U26" s="118">
        <v>20</v>
      </c>
      <c r="V26" s="119">
        <f t="shared" si="5"/>
        <v>0</v>
      </c>
      <c r="W26" s="112">
        <v>25</v>
      </c>
      <c r="X26" s="110"/>
      <c r="Y26" s="110">
        <v>45</v>
      </c>
      <c r="Z26" s="110"/>
      <c r="AA26" s="110">
        <v>20</v>
      </c>
      <c r="AB26" s="120"/>
      <c r="AC26" s="112"/>
      <c r="AD26" s="109"/>
      <c r="AE26" s="109"/>
      <c r="AF26" s="109"/>
      <c r="AG26" s="110"/>
      <c r="AH26" s="120"/>
      <c r="AI26" s="91" t="s">
        <v>57</v>
      </c>
    </row>
    <row r="27" spans="1:35" ht="16.5" customHeight="1">
      <c r="A27" s="406">
        <v>12</v>
      </c>
      <c r="B27" s="259" t="s">
        <v>109</v>
      </c>
      <c r="C27" s="109"/>
      <c r="D27" s="110"/>
      <c r="E27" s="111"/>
      <c r="F27" s="112"/>
      <c r="G27" s="110"/>
      <c r="H27" s="120"/>
      <c r="I27" s="112">
        <f t="shared" si="2"/>
        <v>0</v>
      </c>
      <c r="J27" s="110">
        <f t="shared" si="3"/>
        <v>0</v>
      </c>
      <c r="K27" s="113">
        <f t="shared" si="6"/>
        <v>0</v>
      </c>
      <c r="L27" s="114">
        <f t="shared" si="0"/>
        <v>0</v>
      </c>
      <c r="M27" s="121"/>
      <c r="N27" s="116"/>
      <c r="O27" s="117">
        <v>0</v>
      </c>
      <c r="P27" s="117">
        <v>0</v>
      </c>
      <c r="Q27" s="200">
        <v>0</v>
      </c>
      <c r="R27" s="118">
        <f t="shared" si="8"/>
        <v>0</v>
      </c>
      <c r="S27" s="118">
        <f>Y27+AE27</f>
        <v>0</v>
      </c>
      <c r="T27" s="118">
        <f t="shared" si="4"/>
        <v>0</v>
      </c>
      <c r="U27" s="118">
        <v>0</v>
      </c>
      <c r="V27" s="119">
        <f t="shared" si="5"/>
        <v>0</v>
      </c>
      <c r="W27" s="112"/>
      <c r="X27" s="110"/>
      <c r="Y27" s="110"/>
      <c r="Z27" s="110"/>
      <c r="AA27" s="110"/>
      <c r="AB27" s="120"/>
      <c r="AC27" s="112"/>
      <c r="AD27" s="109"/>
      <c r="AE27" s="109"/>
      <c r="AF27" s="109"/>
      <c r="AG27" s="110"/>
      <c r="AH27" s="120"/>
      <c r="AI27" s="91"/>
    </row>
    <row r="28" spans="1:35" ht="24.75" customHeight="1">
      <c r="A28" s="407"/>
      <c r="B28" s="258" t="s">
        <v>110</v>
      </c>
      <c r="C28" s="112">
        <v>1</v>
      </c>
      <c r="D28" s="110"/>
      <c r="E28" s="111"/>
      <c r="F28" s="112"/>
      <c r="G28" s="122"/>
      <c r="H28" s="120"/>
      <c r="I28" s="112">
        <f t="shared" si="2"/>
        <v>1</v>
      </c>
      <c r="J28" s="110">
        <f t="shared" si="3"/>
        <v>0</v>
      </c>
      <c r="K28" s="113">
        <f t="shared" si="6"/>
        <v>0</v>
      </c>
      <c r="L28" s="114">
        <f t="shared" si="0"/>
        <v>1</v>
      </c>
      <c r="M28" s="121" t="s">
        <v>51</v>
      </c>
      <c r="N28" s="123"/>
      <c r="O28" s="117">
        <v>25</v>
      </c>
      <c r="P28" s="117">
        <v>45</v>
      </c>
      <c r="Q28" s="200">
        <v>25</v>
      </c>
      <c r="R28" s="118">
        <f t="shared" si="8"/>
        <v>0</v>
      </c>
      <c r="S28" s="118">
        <f>Y28+AE28</f>
        <v>0</v>
      </c>
      <c r="T28" s="118">
        <f t="shared" si="4"/>
        <v>0</v>
      </c>
      <c r="U28" s="118">
        <v>20</v>
      </c>
      <c r="V28" s="119">
        <f t="shared" si="5"/>
        <v>0</v>
      </c>
      <c r="W28" s="112">
        <v>25</v>
      </c>
      <c r="X28" s="110"/>
      <c r="Y28" s="110"/>
      <c r="Z28" s="110"/>
      <c r="AA28" s="110">
        <v>20</v>
      </c>
      <c r="AB28" s="120"/>
      <c r="AC28" s="112"/>
      <c r="AD28" s="109"/>
      <c r="AE28" s="109"/>
      <c r="AF28" s="109"/>
      <c r="AG28" s="110"/>
      <c r="AH28" s="111"/>
      <c r="AI28" s="91" t="s">
        <v>58</v>
      </c>
    </row>
    <row r="29" spans="1:35" ht="21.75" customHeight="1">
      <c r="A29" s="408"/>
      <c r="B29" s="258" t="s">
        <v>111</v>
      </c>
      <c r="C29" s="112">
        <v>1</v>
      </c>
      <c r="D29" s="110"/>
      <c r="E29" s="111"/>
      <c r="F29" s="112"/>
      <c r="G29" s="122"/>
      <c r="H29" s="120"/>
      <c r="I29" s="112">
        <f t="shared" si="2"/>
        <v>1</v>
      </c>
      <c r="J29" s="110">
        <f t="shared" si="3"/>
        <v>0</v>
      </c>
      <c r="K29" s="113">
        <f t="shared" si="6"/>
        <v>0</v>
      </c>
      <c r="L29" s="114">
        <f t="shared" si="0"/>
        <v>1</v>
      </c>
      <c r="M29" s="124" t="s">
        <v>51</v>
      </c>
      <c r="N29" s="123"/>
      <c r="O29" s="117">
        <v>25</v>
      </c>
      <c r="P29" s="117">
        <v>30</v>
      </c>
      <c r="Q29" s="200">
        <v>10</v>
      </c>
      <c r="R29" s="118">
        <f t="shared" si="8"/>
        <v>0</v>
      </c>
      <c r="S29" s="118">
        <v>15</v>
      </c>
      <c r="T29" s="118">
        <f t="shared" si="4"/>
        <v>0</v>
      </c>
      <c r="U29" s="118">
        <v>5</v>
      </c>
      <c r="V29" s="119">
        <f t="shared" si="5"/>
        <v>0</v>
      </c>
      <c r="W29" s="112">
        <v>10</v>
      </c>
      <c r="X29" s="110"/>
      <c r="Y29" s="110">
        <v>15</v>
      </c>
      <c r="Z29" s="110"/>
      <c r="AA29" s="110">
        <v>5</v>
      </c>
      <c r="AB29" s="120"/>
      <c r="AC29" s="112"/>
      <c r="AD29" s="109"/>
      <c r="AE29" s="109"/>
      <c r="AF29" s="109"/>
      <c r="AG29" s="110"/>
      <c r="AH29" s="111"/>
      <c r="AI29" s="91" t="s">
        <v>242</v>
      </c>
    </row>
    <row r="30" spans="1:35" ht="23.25" customHeight="1">
      <c r="A30" s="42">
        <v>13</v>
      </c>
      <c r="B30" s="256" t="s">
        <v>112</v>
      </c>
      <c r="C30" s="127">
        <v>1</v>
      </c>
      <c r="D30" s="128"/>
      <c r="E30" s="129"/>
      <c r="F30" s="127">
        <v>1</v>
      </c>
      <c r="G30" s="130"/>
      <c r="H30" s="131"/>
      <c r="I30" s="127">
        <f t="shared" si="2"/>
        <v>2</v>
      </c>
      <c r="J30" s="128">
        <f t="shared" si="3"/>
        <v>0</v>
      </c>
      <c r="K30" s="132">
        <f t="shared" si="6"/>
        <v>0</v>
      </c>
      <c r="L30" s="133">
        <f t="shared" si="0"/>
        <v>2</v>
      </c>
      <c r="M30" s="142"/>
      <c r="N30" s="134" t="s">
        <v>51</v>
      </c>
      <c r="O30" s="135">
        <v>60</v>
      </c>
      <c r="P30" s="135">
        <v>70</v>
      </c>
      <c r="Q30" s="208">
        <f>W30+AC30</f>
        <v>0</v>
      </c>
      <c r="R30" s="136">
        <f t="shared" si="8"/>
        <v>0</v>
      </c>
      <c r="S30" s="136">
        <v>60</v>
      </c>
      <c r="T30" s="136">
        <f t="shared" si="4"/>
        <v>0</v>
      </c>
      <c r="U30" s="136">
        <v>10</v>
      </c>
      <c r="V30" s="137">
        <f t="shared" si="5"/>
        <v>0</v>
      </c>
      <c r="W30" s="127"/>
      <c r="X30" s="128"/>
      <c r="Y30" s="128">
        <v>30</v>
      </c>
      <c r="Z30" s="128"/>
      <c r="AA30" s="128"/>
      <c r="AB30" s="131"/>
      <c r="AC30" s="127"/>
      <c r="AD30" s="140"/>
      <c r="AE30" s="140">
        <v>30</v>
      </c>
      <c r="AF30" s="140"/>
      <c r="AG30" s="128">
        <v>10</v>
      </c>
      <c r="AH30" s="129"/>
      <c r="AI30" s="93" t="s">
        <v>59</v>
      </c>
    </row>
    <row r="31" spans="1:35" ht="24">
      <c r="A31" s="42">
        <v>14</v>
      </c>
      <c r="B31" s="255" t="s">
        <v>113</v>
      </c>
      <c r="C31" s="143"/>
      <c r="D31" s="144"/>
      <c r="E31" s="145"/>
      <c r="F31" s="146">
        <v>3</v>
      </c>
      <c r="G31" s="144">
        <v>4</v>
      </c>
      <c r="H31" s="147">
        <v>2</v>
      </c>
      <c r="I31" s="143">
        <f t="shared" si="2"/>
        <v>3</v>
      </c>
      <c r="J31" s="144">
        <f t="shared" si="3"/>
        <v>4</v>
      </c>
      <c r="K31" s="148">
        <f t="shared" si="6"/>
        <v>2</v>
      </c>
      <c r="L31" s="149">
        <f t="shared" si="0"/>
        <v>9</v>
      </c>
      <c r="M31" s="150"/>
      <c r="N31" s="151" t="s">
        <v>47</v>
      </c>
      <c r="O31" s="152">
        <v>115</v>
      </c>
      <c r="P31" s="152">
        <v>220</v>
      </c>
      <c r="Q31" s="203">
        <v>10</v>
      </c>
      <c r="R31" s="154">
        <f t="shared" si="8"/>
        <v>0</v>
      </c>
      <c r="S31" s="154">
        <v>25</v>
      </c>
      <c r="T31" s="154">
        <v>80</v>
      </c>
      <c r="U31" s="154">
        <v>25</v>
      </c>
      <c r="V31" s="155">
        <v>80</v>
      </c>
      <c r="W31" s="143"/>
      <c r="X31" s="144"/>
      <c r="Y31" s="144"/>
      <c r="Z31" s="144"/>
      <c r="AA31" s="144"/>
      <c r="AB31" s="145"/>
      <c r="AC31" s="146">
        <v>10</v>
      </c>
      <c r="AD31" s="144"/>
      <c r="AE31" s="144">
        <v>25</v>
      </c>
      <c r="AF31" s="144">
        <v>80</v>
      </c>
      <c r="AG31" s="144">
        <v>25</v>
      </c>
      <c r="AH31" s="147">
        <v>80</v>
      </c>
      <c r="AI31" s="97" t="s">
        <v>60</v>
      </c>
    </row>
    <row r="32" spans="1:35" ht="37.5" customHeight="1">
      <c r="A32" s="406">
        <v>15</v>
      </c>
      <c r="B32" s="260" t="s">
        <v>114</v>
      </c>
      <c r="C32" s="112">
        <v>1</v>
      </c>
      <c r="D32" s="110"/>
      <c r="E32" s="111"/>
      <c r="F32" s="112"/>
      <c r="G32" s="110"/>
      <c r="H32" s="120"/>
      <c r="I32" s="112">
        <f t="shared" si="2"/>
        <v>1</v>
      </c>
      <c r="J32" s="110">
        <f t="shared" si="3"/>
        <v>0</v>
      </c>
      <c r="K32" s="113">
        <f t="shared" si="6"/>
        <v>0</v>
      </c>
      <c r="L32" s="114">
        <f t="shared" si="0"/>
        <v>1</v>
      </c>
      <c r="M32" s="115" t="s">
        <v>51</v>
      </c>
      <c r="N32" s="116"/>
      <c r="O32" s="117">
        <v>20</v>
      </c>
      <c r="P32" s="117">
        <v>25</v>
      </c>
      <c r="Q32" s="200">
        <v>10</v>
      </c>
      <c r="R32" s="118">
        <f t="shared" si="8"/>
        <v>0</v>
      </c>
      <c r="S32" s="118">
        <v>10</v>
      </c>
      <c r="T32" s="118">
        <f t="shared" si="4"/>
        <v>0</v>
      </c>
      <c r="U32" s="118">
        <v>5</v>
      </c>
      <c r="V32" s="119">
        <f t="shared" si="5"/>
        <v>0</v>
      </c>
      <c r="W32" s="112">
        <v>10</v>
      </c>
      <c r="X32" s="110"/>
      <c r="Y32" s="110">
        <v>10</v>
      </c>
      <c r="Z32" s="110"/>
      <c r="AA32" s="110">
        <v>5</v>
      </c>
      <c r="AB32" s="120"/>
      <c r="AC32" s="109"/>
      <c r="AD32" s="109"/>
      <c r="AE32" s="109"/>
      <c r="AF32" s="109"/>
      <c r="AG32" s="110"/>
      <c r="AH32" s="111"/>
      <c r="AI32" s="91" t="s">
        <v>61</v>
      </c>
    </row>
    <row r="33" spans="1:35" ht="12.75">
      <c r="A33" s="408"/>
      <c r="B33" s="260" t="s">
        <v>115</v>
      </c>
      <c r="C33" s="112">
        <v>1</v>
      </c>
      <c r="D33" s="110"/>
      <c r="E33" s="111"/>
      <c r="F33" s="112"/>
      <c r="G33" s="110"/>
      <c r="H33" s="120"/>
      <c r="I33" s="112">
        <f t="shared" si="2"/>
        <v>1</v>
      </c>
      <c r="J33" s="110">
        <f t="shared" si="3"/>
        <v>0</v>
      </c>
      <c r="K33" s="113">
        <f t="shared" si="6"/>
        <v>0</v>
      </c>
      <c r="L33" s="114">
        <f t="shared" si="0"/>
        <v>1</v>
      </c>
      <c r="M33" s="115" t="s">
        <v>51</v>
      </c>
      <c r="N33" s="116"/>
      <c r="O33" s="117">
        <v>15</v>
      </c>
      <c r="P33" s="117">
        <v>20</v>
      </c>
      <c r="Q33" s="200">
        <v>5</v>
      </c>
      <c r="R33" s="118">
        <f t="shared" si="8"/>
        <v>0</v>
      </c>
      <c r="S33" s="118">
        <v>10</v>
      </c>
      <c r="T33" s="118">
        <f t="shared" si="4"/>
        <v>0</v>
      </c>
      <c r="U33" s="118">
        <v>5</v>
      </c>
      <c r="V33" s="119">
        <f t="shared" si="5"/>
        <v>0</v>
      </c>
      <c r="W33" s="112">
        <v>5</v>
      </c>
      <c r="X33" s="110"/>
      <c r="Y33" s="110">
        <v>10</v>
      </c>
      <c r="Z33" s="110"/>
      <c r="AA33" s="110">
        <v>5</v>
      </c>
      <c r="AB33" s="120"/>
      <c r="AC33" s="109"/>
      <c r="AD33" s="109"/>
      <c r="AE33" s="109"/>
      <c r="AF33" s="109"/>
      <c r="AG33" s="110"/>
      <c r="AH33" s="111"/>
      <c r="AI33" s="91" t="s">
        <v>62</v>
      </c>
    </row>
    <row r="34" spans="1:35" ht="36" customHeight="1">
      <c r="A34" s="42">
        <v>16</v>
      </c>
      <c r="B34" s="261" t="s">
        <v>116</v>
      </c>
      <c r="C34" s="180"/>
      <c r="D34" s="168"/>
      <c r="E34" s="169"/>
      <c r="F34" s="167">
        <v>3</v>
      </c>
      <c r="G34" s="170"/>
      <c r="H34" s="171"/>
      <c r="I34" s="167">
        <f t="shared" si="2"/>
        <v>3</v>
      </c>
      <c r="J34" s="168">
        <f t="shared" si="3"/>
        <v>0</v>
      </c>
      <c r="K34" s="172">
        <f t="shared" si="6"/>
        <v>0</v>
      </c>
      <c r="L34" s="173">
        <f t="shared" si="0"/>
        <v>3</v>
      </c>
      <c r="M34" s="181"/>
      <c r="N34" s="175" t="s">
        <v>47</v>
      </c>
      <c r="O34" s="176">
        <v>40</v>
      </c>
      <c r="P34" s="176">
        <v>60</v>
      </c>
      <c r="Q34" s="201">
        <v>10</v>
      </c>
      <c r="R34" s="178">
        <f t="shared" si="8"/>
        <v>0</v>
      </c>
      <c r="S34" s="178">
        <v>30</v>
      </c>
      <c r="T34" s="178">
        <f t="shared" si="4"/>
        <v>0</v>
      </c>
      <c r="U34" s="178">
        <v>20</v>
      </c>
      <c r="V34" s="179">
        <f t="shared" si="5"/>
        <v>0</v>
      </c>
      <c r="W34" s="167"/>
      <c r="X34" s="168"/>
      <c r="Y34" s="168"/>
      <c r="Z34" s="168"/>
      <c r="AA34" s="168"/>
      <c r="AB34" s="171"/>
      <c r="AC34" s="182">
        <v>10</v>
      </c>
      <c r="AD34" s="182"/>
      <c r="AE34" s="182">
        <v>30</v>
      </c>
      <c r="AF34" s="182"/>
      <c r="AG34" s="168">
        <v>20</v>
      </c>
      <c r="AH34" s="171"/>
      <c r="AI34" s="94" t="s">
        <v>63</v>
      </c>
    </row>
    <row r="35" spans="1:35" ht="26.25" customHeight="1">
      <c r="A35" s="42">
        <v>17</v>
      </c>
      <c r="B35" s="261" t="s">
        <v>117</v>
      </c>
      <c r="C35" s="180"/>
      <c r="D35" s="168"/>
      <c r="E35" s="169"/>
      <c r="F35" s="167">
        <v>2</v>
      </c>
      <c r="G35" s="170"/>
      <c r="H35" s="171"/>
      <c r="I35" s="167">
        <f t="shared" si="2"/>
        <v>2</v>
      </c>
      <c r="J35" s="168">
        <f t="shared" si="3"/>
        <v>0</v>
      </c>
      <c r="K35" s="172">
        <f t="shared" si="6"/>
        <v>0</v>
      </c>
      <c r="L35" s="173">
        <f t="shared" si="0"/>
        <v>2</v>
      </c>
      <c r="M35" s="181"/>
      <c r="N35" s="175" t="s">
        <v>51</v>
      </c>
      <c r="O35" s="176">
        <v>10</v>
      </c>
      <c r="P35" s="176">
        <v>35</v>
      </c>
      <c r="Q35" s="201">
        <v>10</v>
      </c>
      <c r="R35" s="178">
        <f t="shared" si="8"/>
        <v>0</v>
      </c>
      <c r="S35" s="178">
        <f>Y35+AE35</f>
        <v>0</v>
      </c>
      <c r="T35" s="178">
        <f t="shared" si="4"/>
        <v>0</v>
      </c>
      <c r="U35" s="178">
        <v>25</v>
      </c>
      <c r="V35" s="179">
        <f t="shared" si="5"/>
        <v>0</v>
      </c>
      <c r="W35" s="167"/>
      <c r="X35" s="168"/>
      <c r="Y35" s="168"/>
      <c r="Z35" s="168"/>
      <c r="AA35" s="168"/>
      <c r="AB35" s="171"/>
      <c r="AC35" s="182">
        <v>10</v>
      </c>
      <c r="AD35" s="182"/>
      <c r="AE35" s="182"/>
      <c r="AF35" s="182"/>
      <c r="AG35" s="168">
        <v>25</v>
      </c>
      <c r="AH35" s="169"/>
      <c r="AI35" s="95" t="s">
        <v>64</v>
      </c>
    </row>
    <row r="36" spans="1:35" ht="44.25" customHeight="1">
      <c r="A36" s="90">
        <v>18</v>
      </c>
      <c r="B36" s="262" t="s">
        <v>88</v>
      </c>
      <c r="C36" s="183"/>
      <c r="D36" s="184"/>
      <c r="E36" s="185"/>
      <c r="F36" s="183">
        <v>0</v>
      </c>
      <c r="G36" s="186"/>
      <c r="H36" s="187"/>
      <c r="I36" s="183">
        <v>0</v>
      </c>
      <c r="J36" s="184">
        <f t="shared" si="3"/>
        <v>0</v>
      </c>
      <c r="K36" s="188">
        <f t="shared" si="6"/>
        <v>0</v>
      </c>
      <c r="L36" s="189">
        <v>0</v>
      </c>
      <c r="M36" s="190"/>
      <c r="N36" s="191"/>
      <c r="O36" s="192">
        <v>20</v>
      </c>
      <c r="P36" s="192">
        <v>30</v>
      </c>
      <c r="Q36" s="271">
        <f>W36+AC36</f>
        <v>0</v>
      </c>
      <c r="R36" s="193">
        <f t="shared" si="8"/>
        <v>0</v>
      </c>
      <c r="S36" s="194">
        <v>20</v>
      </c>
      <c r="T36" s="193">
        <f t="shared" si="4"/>
        <v>0</v>
      </c>
      <c r="U36" s="193">
        <v>10</v>
      </c>
      <c r="V36" s="195">
        <f t="shared" si="5"/>
        <v>0</v>
      </c>
      <c r="W36" s="183"/>
      <c r="X36" s="184"/>
      <c r="Y36" s="184"/>
      <c r="Z36" s="184"/>
      <c r="AA36" s="184"/>
      <c r="AB36" s="187"/>
      <c r="AC36" s="183"/>
      <c r="AD36" s="196"/>
      <c r="AE36" s="196">
        <v>20</v>
      </c>
      <c r="AF36" s="196"/>
      <c r="AG36" s="184">
        <v>10</v>
      </c>
      <c r="AH36" s="185"/>
      <c r="AI36" s="197" t="s">
        <v>214</v>
      </c>
    </row>
    <row r="37" spans="1:35" ht="12.75">
      <c r="A37" s="42">
        <v>19</v>
      </c>
      <c r="B37" s="263" t="s">
        <v>91</v>
      </c>
      <c r="C37" s="158"/>
      <c r="D37" s="159"/>
      <c r="E37" s="160"/>
      <c r="F37" s="158"/>
      <c r="G37" s="161"/>
      <c r="H37" s="162"/>
      <c r="I37" s="158">
        <f>C37+F37</f>
        <v>0</v>
      </c>
      <c r="J37" s="159">
        <f>D37+G37</f>
        <v>0</v>
      </c>
      <c r="K37" s="163">
        <f>E37+H37</f>
        <v>0</v>
      </c>
      <c r="L37" s="164">
        <f>SUM(I37:K37)</f>
        <v>0</v>
      </c>
      <c r="M37" s="231" t="s">
        <v>51</v>
      </c>
      <c r="N37" s="165"/>
      <c r="O37" s="166">
        <v>4</v>
      </c>
      <c r="P37" s="166">
        <v>4</v>
      </c>
      <c r="Q37" s="272">
        <v>4</v>
      </c>
      <c r="R37" s="232">
        <f t="shared" si="8"/>
        <v>0</v>
      </c>
      <c r="S37" s="232">
        <v>0</v>
      </c>
      <c r="T37" s="232">
        <f>Z37+AF37</f>
        <v>0</v>
      </c>
      <c r="U37" s="232">
        <f>AA37+AG37</f>
        <v>0</v>
      </c>
      <c r="V37" s="233">
        <f>AB37+AH37</f>
        <v>0</v>
      </c>
      <c r="W37" s="158">
        <v>4</v>
      </c>
      <c r="X37" s="159"/>
      <c r="Y37" s="159"/>
      <c r="Z37" s="159"/>
      <c r="AA37" s="159"/>
      <c r="AB37" s="162"/>
      <c r="AC37" s="158"/>
      <c r="AD37" s="234"/>
      <c r="AE37" s="234"/>
      <c r="AF37" s="234"/>
      <c r="AG37" s="159"/>
      <c r="AH37" s="160"/>
      <c r="AI37" s="96" t="s">
        <v>207</v>
      </c>
    </row>
    <row r="38" spans="1:35" ht="13.5" thickBot="1">
      <c r="A38" s="13">
        <v>20</v>
      </c>
      <c r="B38" s="264" t="s">
        <v>89</v>
      </c>
      <c r="C38" s="235"/>
      <c r="D38" s="236"/>
      <c r="E38" s="237"/>
      <c r="F38" s="235"/>
      <c r="G38" s="238"/>
      <c r="H38" s="239"/>
      <c r="I38" s="240">
        <f t="shared" si="2"/>
        <v>0</v>
      </c>
      <c r="J38" s="241">
        <f t="shared" si="3"/>
        <v>0</v>
      </c>
      <c r="K38" s="242">
        <f t="shared" si="6"/>
        <v>0</v>
      </c>
      <c r="L38" s="243">
        <f t="shared" si="0"/>
        <v>0</v>
      </c>
      <c r="M38" s="244" t="s">
        <v>51</v>
      </c>
      <c r="N38" s="245"/>
      <c r="O38" s="246">
        <v>0</v>
      </c>
      <c r="P38" s="246">
        <v>0</v>
      </c>
      <c r="Q38" s="273">
        <f>W38+AC38</f>
        <v>0</v>
      </c>
      <c r="R38" s="247">
        <f t="shared" si="8"/>
        <v>0</v>
      </c>
      <c r="S38" s="247">
        <v>0</v>
      </c>
      <c r="T38" s="247">
        <f t="shared" si="4"/>
        <v>0</v>
      </c>
      <c r="U38" s="247">
        <f>AA38+AG38</f>
        <v>0</v>
      </c>
      <c r="V38" s="248">
        <f t="shared" si="5"/>
        <v>0</v>
      </c>
      <c r="W38" s="240"/>
      <c r="X38" s="241"/>
      <c r="Y38" s="241"/>
      <c r="Z38" s="241"/>
      <c r="AA38" s="241"/>
      <c r="AB38" s="249"/>
      <c r="AC38" s="240"/>
      <c r="AD38" s="250"/>
      <c r="AE38" s="250"/>
      <c r="AF38" s="250"/>
      <c r="AG38" s="241"/>
      <c r="AH38" s="251"/>
      <c r="AI38" s="252" t="s">
        <v>66</v>
      </c>
    </row>
    <row r="39" spans="1:35" ht="16.5" customHeight="1" thickBot="1">
      <c r="A39" s="77"/>
      <c r="B39" s="78"/>
      <c r="C39" s="30"/>
      <c r="D39" s="32"/>
      <c r="E39" s="33"/>
      <c r="F39" s="30"/>
      <c r="G39" s="11"/>
      <c r="H39" s="29"/>
      <c r="I39" s="79">
        <f t="shared" si="2"/>
        <v>0</v>
      </c>
      <c r="J39" s="80">
        <f t="shared" si="3"/>
        <v>0</v>
      </c>
      <c r="K39" s="81">
        <f t="shared" si="6"/>
        <v>0</v>
      </c>
      <c r="L39" s="82">
        <f t="shared" si="0"/>
        <v>0</v>
      </c>
      <c r="M39" s="34"/>
      <c r="N39" s="35"/>
      <c r="O39" s="70">
        <f>SUM(Q39:T39)</f>
        <v>0</v>
      </c>
      <c r="P39" s="37">
        <f>SUM(Q39:V39)</f>
        <v>0</v>
      </c>
      <c r="Q39" s="44">
        <f>W39+AC39</f>
        <v>0</v>
      </c>
      <c r="R39" s="45">
        <f t="shared" si="8"/>
        <v>0</v>
      </c>
      <c r="S39" s="45">
        <f>Y39+AE39</f>
        <v>0</v>
      </c>
      <c r="T39" s="45">
        <f t="shared" si="4"/>
        <v>0</v>
      </c>
      <c r="U39" s="45">
        <f>AA39+AG39</f>
        <v>0</v>
      </c>
      <c r="V39" s="83">
        <f t="shared" si="5"/>
        <v>0</v>
      </c>
      <c r="W39" s="85"/>
      <c r="X39" s="86"/>
      <c r="Y39" s="86"/>
      <c r="Z39" s="86"/>
      <c r="AA39" s="86"/>
      <c r="AB39" s="88"/>
      <c r="AC39" s="85"/>
      <c r="AD39" s="86"/>
      <c r="AE39" s="86"/>
      <c r="AF39" s="86"/>
      <c r="AG39" s="86"/>
      <c r="AH39" s="87"/>
      <c r="AI39" s="373"/>
    </row>
    <row r="40" spans="1:35" s="7" customFormat="1" ht="12.75" customHeight="1" thickBot="1">
      <c r="A40" s="494" t="s">
        <v>6</v>
      </c>
      <c r="B40" s="495"/>
      <c r="C40" s="20">
        <f aca="true" t="shared" si="9" ref="C40:L40">SUM(C8:C38)</f>
        <v>28</v>
      </c>
      <c r="D40" s="21">
        <f t="shared" si="9"/>
        <v>2</v>
      </c>
      <c r="E40" s="19">
        <f t="shared" si="9"/>
        <v>0</v>
      </c>
      <c r="F40" s="20">
        <f t="shared" si="9"/>
        <v>16</v>
      </c>
      <c r="G40" s="21">
        <f t="shared" si="9"/>
        <v>12</v>
      </c>
      <c r="H40" s="19">
        <f t="shared" si="9"/>
        <v>2</v>
      </c>
      <c r="I40" s="58">
        <f t="shared" si="9"/>
        <v>44</v>
      </c>
      <c r="J40" s="59">
        <f t="shared" si="9"/>
        <v>14</v>
      </c>
      <c r="K40" s="60">
        <f t="shared" si="9"/>
        <v>2</v>
      </c>
      <c r="L40" s="9">
        <f t="shared" si="9"/>
        <v>60</v>
      </c>
      <c r="M40" s="49">
        <f>COUNTIF(M8:M38,"EGZ")</f>
        <v>3</v>
      </c>
      <c r="N40" s="71">
        <f>COUNTIF(N8:N38,"EGZ")</f>
        <v>3</v>
      </c>
      <c r="O40" s="73">
        <f aca="true" t="shared" si="10" ref="O40:AH40">SUM(O8:O38)</f>
        <v>1184</v>
      </c>
      <c r="P40" s="9">
        <f t="shared" si="10"/>
        <v>1604</v>
      </c>
      <c r="Q40" s="49">
        <f>SUM(Q8:Q38)</f>
        <v>354</v>
      </c>
      <c r="R40" s="49">
        <f t="shared" si="10"/>
        <v>45</v>
      </c>
      <c r="S40" s="49">
        <f t="shared" si="10"/>
        <v>505</v>
      </c>
      <c r="T40" s="49">
        <f t="shared" si="10"/>
        <v>280</v>
      </c>
      <c r="U40" s="49">
        <f t="shared" si="10"/>
        <v>330</v>
      </c>
      <c r="V40" s="50">
        <f t="shared" si="10"/>
        <v>80</v>
      </c>
      <c r="W40" s="84">
        <f t="shared" si="10"/>
        <v>284</v>
      </c>
      <c r="X40" s="84">
        <f t="shared" si="10"/>
        <v>45</v>
      </c>
      <c r="Y40" s="84">
        <f t="shared" si="10"/>
        <v>260</v>
      </c>
      <c r="Z40" s="84">
        <f t="shared" si="10"/>
        <v>40</v>
      </c>
      <c r="AA40" s="84">
        <f t="shared" si="10"/>
        <v>215</v>
      </c>
      <c r="AB40" s="84">
        <f t="shared" si="10"/>
        <v>0</v>
      </c>
      <c r="AC40" s="84">
        <f t="shared" si="10"/>
        <v>70</v>
      </c>
      <c r="AD40" s="84">
        <f t="shared" si="10"/>
        <v>0</v>
      </c>
      <c r="AE40" s="84">
        <f t="shared" si="10"/>
        <v>245</v>
      </c>
      <c r="AF40" s="84">
        <f t="shared" si="10"/>
        <v>240</v>
      </c>
      <c r="AG40" s="84">
        <f t="shared" si="10"/>
        <v>115</v>
      </c>
      <c r="AH40" s="84">
        <f t="shared" si="10"/>
        <v>80</v>
      </c>
      <c r="AI40" s="374"/>
    </row>
    <row r="41" spans="1:35" s="7" customFormat="1" ht="12.75" customHeight="1" thickBot="1">
      <c r="A41" s="2"/>
      <c r="B41" s="9" t="s">
        <v>33</v>
      </c>
      <c r="C41" s="447">
        <f>SUM(C40:E40)</f>
        <v>30</v>
      </c>
      <c r="D41" s="448"/>
      <c r="E41" s="452"/>
      <c r="F41" s="447">
        <f>SUM(F40:H40)</f>
        <v>30</v>
      </c>
      <c r="G41" s="448"/>
      <c r="H41" s="448"/>
      <c r="I41" s="61"/>
      <c r="J41" s="414" t="s">
        <v>41</v>
      </c>
      <c r="K41" s="415"/>
      <c r="L41" s="416"/>
      <c r="M41" s="404" t="s">
        <v>215</v>
      </c>
      <c r="N41" s="405"/>
      <c r="O41" s="69"/>
      <c r="P41" s="14"/>
      <c r="Q41" s="470">
        <f>W41+AC41</f>
        <v>1184</v>
      </c>
      <c r="R41" s="471"/>
      <c r="S41" s="471"/>
      <c r="T41" s="472"/>
      <c r="U41" s="476">
        <f>AA41+AG41</f>
        <v>410</v>
      </c>
      <c r="V41" s="477"/>
      <c r="W41" s="473">
        <f>SUM(W40:Z40)</f>
        <v>629</v>
      </c>
      <c r="X41" s="474"/>
      <c r="Y41" s="474"/>
      <c r="Z41" s="475"/>
      <c r="AA41" s="447">
        <f>SUM(AA40:AB40)</f>
        <v>215</v>
      </c>
      <c r="AB41" s="463"/>
      <c r="AC41" s="473">
        <f>SUM(AC40:AF40)</f>
        <v>555</v>
      </c>
      <c r="AD41" s="474"/>
      <c r="AE41" s="474"/>
      <c r="AF41" s="475"/>
      <c r="AG41" s="447">
        <f>SUM(AG40:AH40)</f>
        <v>195</v>
      </c>
      <c r="AH41" s="463"/>
      <c r="AI41" s="15"/>
    </row>
    <row r="42" spans="1:35" s="7" customFormat="1" ht="12.75" customHeight="1" thickBot="1">
      <c r="A42" s="2"/>
      <c r="B42" s="56"/>
      <c r="C42" s="56"/>
      <c r="D42" s="56"/>
      <c r="E42" s="62"/>
      <c r="F42" s="56"/>
      <c r="G42" s="56"/>
      <c r="H42" s="56"/>
      <c r="I42" s="2"/>
      <c r="J42" s="404" t="s">
        <v>39</v>
      </c>
      <c r="K42" s="434"/>
      <c r="L42" s="434"/>
      <c r="M42" s="434"/>
      <c r="N42" s="405"/>
      <c r="O42" s="68"/>
      <c r="P42" s="14"/>
      <c r="Q42" s="476">
        <f>W42+AC42</f>
        <v>1594</v>
      </c>
      <c r="R42" s="478"/>
      <c r="S42" s="478"/>
      <c r="T42" s="478"/>
      <c r="U42" s="478"/>
      <c r="V42" s="452"/>
      <c r="W42" s="447">
        <f>W41+AA41</f>
        <v>844</v>
      </c>
      <c r="X42" s="478"/>
      <c r="Y42" s="478"/>
      <c r="Z42" s="478"/>
      <c r="AA42" s="478"/>
      <c r="AB42" s="452"/>
      <c r="AC42" s="447">
        <f>AC41+AG41</f>
        <v>750</v>
      </c>
      <c r="AD42" s="448"/>
      <c r="AE42" s="448"/>
      <c r="AF42" s="448"/>
      <c r="AG42" s="448"/>
      <c r="AH42" s="463"/>
      <c r="AI42" s="15"/>
    </row>
    <row r="43" spans="1:35" s="7" customFormat="1" ht="12.75" customHeight="1" thickBo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14"/>
      <c r="N43" s="14"/>
      <c r="O43" s="14"/>
      <c r="P43" s="14"/>
      <c r="Q43" s="17"/>
      <c r="R43" s="17"/>
      <c r="S43" s="17"/>
      <c r="T43" s="17"/>
      <c r="U43" s="17"/>
      <c r="V43" s="18"/>
      <c r="W43" s="16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15"/>
    </row>
    <row r="44" spans="1:35" ht="12.75" customHeight="1">
      <c r="A44" s="437" t="s">
        <v>25</v>
      </c>
      <c r="B44" s="438"/>
      <c r="C44" s="439" t="s">
        <v>26</v>
      </c>
      <c r="D44" s="440"/>
      <c r="E44" s="440"/>
      <c r="F44" s="440"/>
      <c r="G44" s="440"/>
      <c r="H44" s="440"/>
      <c r="I44" s="440"/>
      <c r="J44" s="440"/>
      <c r="K44" s="440"/>
      <c r="L44" s="440"/>
      <c r="M44" s="440"/>
      <c r="N44" s="440"/>
      <c r="O44" s="440"/>
      <c r="P44" s="440"/>
      <c r="Q44" s="440"/>
      <c r="R44" s="440"/>
      <c r="S44" s="440"/>
      <c r="T44" s="440"/>
      <c r="U44" s="440"/>
      <c r="V44" s="441"/>
      <c r="W44" s="27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</row>
    <row r="45" spans="1:35" ht="12.75">
      <c r="A45" s="435" t="s">
        <v>44</v>
      </c>
      <c r="B45" s="436"/>
      <c r="C45" s="398" t="s">
        <v>8</v>
      </c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399"/>
      <c r="P45" s="399"/>
      <c r="Q45" s="400"/>
      <c r="R45" s="52" t="s">
        <v>28</v>
      </c>
      <c r="S45" s="22"/>
      <c r="T45" s="22"/>
      <c r="U45" s="22"/>
      <c r="V45" s="23"/>
      <c r="W45" s="27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</row>
    <row r="46" spans="1:35" ht="12.75">
      <c r="A46" s="455" t="s">
        <v>37</v>
      </c>
      <c r="B46" s="456"/>
      <c r="C46" s="398" t="s">
        <v>9</v>
      </c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400"/>
      <c r="R46" s="24" t="s">
        <v>16</v>
      </c>
      <c r="S46" s="22"/>
      <c r="T46" s="22"/>
      <c r="U46" s="23"/>
      <c r="V46" s="55"/>
      <c r="W46" s="27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</row>
    <row r="47" spans="1:35" ht="13.5" thickBot="1">
      <c r="A47" s="455"/>
      <c r="B47" s="456"/>
      <c r="C47" s="398" t="s">
        <v>12</v>
      </c>
      <c r="D47" s="399"/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399"/>
      <c r="Q47" s="400"/>
      <c r="R47" s="53" t="s">
        <v>43</v>
      </c>
      <c r="S47" s="25"/>
      <c r="T47" s="25"/>
      <c r="U47" s="26"/>
      <c r="V47" s="54"/>
      <c r="W47" s="27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</row>
    <row r="48" spans="1:35" ht="13.5" customHeight="1" thickBot="1">
      <c r="A48" s="409"/>
      <c r="B48" s="410"/>
      <c r="C48" s="411" t="s">
        <v>40</v>
      </c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3"/>
      <c r="R48" s="66"/>
      <c r="S48" s="64"/>
      <c r="T48" s="64"/>
      <c r="U48" s="64"/>
      <c r="V48" s="63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</row>
    <row r="49" spans="1:22" ht="12.75" customHeight="1">
      <c r="A49" s="453" t="s">
        <v>22</v>
      </c>
      <c r="B49" s="454"/>
      <c r="C49" s="431" t="s">
        <v>20</v>
      </c>
      <c r="D49" s="432"/>
      <c r="E49" s="432"/>
      <c r="F49" s="432"/>
      <c r="G49" s="432"/>
      <c r="H49" s="432"/>
      <c r="I49" s="432"/>
      <c r="J49" s="432"/>
      <c r="K49" s="432"/>
      <c r="L49" s="432"/>
      <c r="M49" s="457"/>
      <c r="N49" s="431" t="s">
        <v>21</v>
      </c>
      <c r="O49" s="432"/>
      <c r="P49" s="432"/>
      <c r="Q49" s="433"/>
      <c r="R49" s="65"/>
      <c r="V49" s="3"/>
    </row>
    <row r="50" spans="1:22" ht="12.75">
      <c r="A50" s="419" t="s">
        <v>17</v>
      </c>
      <c r="B50" s="420"/>
      <c r="C50" s="421">
        <v>15</v>
      </c>
      <c r="D50" s="422"/>
      <c r="E50" s="422"/>
      <c r="F50" s="422"/>
      <c r="G50" s="422"/>
      <c r="H50" s="422"/>
      <c r="I50" s="422"/>
      <c r="J50" s="422"/>
      <c r="K50" s="422"/>
      <c r="L50" s="422"/>
      <c r="M50" s="423"/>
      <c r="N50" s="421">
        <v>15</v>
      </c>
      <c r="O50" s="422"/>
      <c r="P50" s="422"/>
      <c r="Q50" s="430"/>
      <c r="R50" s="4"/>
      <c r="V50" s="5"/>
    </row>
    <row r="51" spans="1:22" ht="12.75">
      <c r="A51" s="419" t="s">
        <v>18</v>
      </c>
      <c r="B51" s="420"/>
      <c r="C51" s="421">
        <v>15</v>
      </c>
      <c r="D51" s="422"/>
      <c r="E51" s="422"/>
      <c r="F51" s="422"/>
      <c r="G51" s="422"/>
      <c r="H51" s="422"/>
      <c r="I51" s="422"/>
      <c r="J51" s="422"/>
      <c r="K51" s="422"/>
      <c r="L51" s="422"/>
      <c r="M51" s="423"/>
      <c r="N51" s="421">
        <v>15</v>
      </c>
      <c r="O51" s="422"/>
      <c r="P51" s="422"/>
      <c r="Q51" s="430"/>
      <c r="R51" s="4"/>
      <c r="V51" s="5"/>
    </row>
    <row r="52" spans="1:22" ht="13.5" thickBot="1">
      <c r="A52" s="417" t="s">
        <v>19</v>
      </c>
      <c r="B52" s="418"/>
      <c r="C52" s="401">
        <v>0</v>
      </c>
      <c r="D52" s="402"/>
      <c r="E52" s="402"/>
      <c r="F52" s="402"/>
      <c r="G52" s="402"/>
      <c r="H52" s="402"/>
      <c r="I52" s="402"/>
      <c r="J52" s="402"/>
      <c r="K52" s="402"/>
      <c r="L52" s="402"/>
      <c r="M52" s="403"/>
      <c r="N52" s="401">
        <v>0</v>
      </c>
      <c r="O52" s="402"/>
      <c r="P52" s="402"/>
      <c r="Q52" s="429"/>
      <c r="R52" s="4"/>
      <c r="V52" s="5"/>
    </row>
    <row r="53" ht="12.75">
      <c r="V53" s="6"/>
    </row>
  </sheetData>
  <sheetProtection/>
  <mergeCells count="71">
    <mergeCell ref="AC41:AF41"/>
    <mergeCell ref="AI4:AI7"/>
    <mergeCell ref="AC6:AH6"/>
    <mergeCell ref="W4:AB5"/>
    <mergeCell ref="AC4:AH5"/>
    <mergeCell ref="AG41:AH41"/>
    <mergeCell ref="W6:AB6"/>
    <mergeCell ref="Q42:V42"/>
    <mergeCell ref="F6:H6"/>
    <mergeCell ref="AA41:AB41"/>
    <mergeCell ref="A23:A25"/>
    <mergeCell ref="A27:A29"/>
    <mergeCell ref="A32:A33"/>
    <mergeCell ref="J6:J7"/>
    <mergeCell ref="K6:K7"/>
    <mergeCell ref="A40:B40"/>
    <mergeCell ref="O4:O7"/>
    <mergeCell ref="AC42:AH42"/>
    <mergeCell ref="Q41:T41"/>
    <mergeCell ref="W41:Z41"/>
    <mergeCell ref="U41:V41"/>
    <mergeCell ref="W42:AB42"/>
    <mergeCell ref="A3:AH3"/>
    <mergeCell ref="Q4:V6"/>
    <mergeCell ref="M4:N5"/>
    <mergeCell ref="P4:P7"/>
    <mergeCell ref="I6:I7"/>
    <mergeCell ref="L6:L7"/>
    <mergeCell ref="I5:L5"/>
    <mergeCell ref="B4:B7"/>
    <mergeCell ref="C5:H5"/>
    <mergeCell ref="A4:A7"/>
    <mergeCell ref="A9:A10"/>
    <mergeCell ref="C6:E6"/>
    <mergeCell ref="C4:L4"/>
    <mergeCell ref="A49:B49"/>
    <mergeCell ref="C47:Q47"/>
    <mergeCell ref="A47:B47"/>
    <mergeCell ref="A46:B46"/>
    <mergeCell ref="C46:Q46"/>
    <mergeCell ref="C49:M49"/>
    <mergeCell ref="A45:B45"/>
    <mergeCell ref="A44:B44"/>
    <mergeCell ref="C44:V44"/>
    <mergeCell ref="N50:Q50"/>
    <mergeCell ref="N19:N21"/>
    <mergeCell ref="A1:B1"/>
    <mergeCell ref="F41:H41"/>
    <mergeCell ref="M6:N6"/>
    <mergeCell ref="A2:AH2"/>
    <mergeCell ref="C41:E41"/>
    <mergeCell ref="C50:M50"/>
    <mergeCell ref="A14:A17"/>
    <mergeCell ref="B9:B10"/>
    <mergeCell ref="M9:M10"/>
    <mergeCell ref="B19:B21"/>
    <mergeCell ref="N52:Q52"/>
    <mergeCell ref="N51:Q51"/>
    <mergeCell ref="N49:Q49"/>
    <mergeCell ref="J42:N42"/>
    <mergeCell ref="C51:M51"/>
    <mergeCell ref="C45:Q45"/>
    <mergeCell ref="C52:M52"/>
    <mergeCell ref="M41:N41"/>
    <mergeCell ref="A19:A21"/>
    <mergeCell ref="A48:B48"/>
    <mergeCell ref="C48:Q48"/>
    <mergeCell ref="J41:L41"/>
    <mergeCell ref="A52:B52"/>
    <mergeCell ref="A51:B51"/>
    <mergeCell ref="A50:B50"/>
  </mergeCells>
  <printOptions horizontalCentered="1"/>
  <pageMargins left="0" right="0" top="0" bottom="0" header="0" footer="0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36"/>
  <sheetViews>
    <sheetView zoomScalePageLayoutView="0" workbookViewId="0" topLeftCell="A10">
      <selection activeCell="P20" sqref="P20"/>
    </sheetView>
  </sheetViews>
  <sheetFormatPr defaultColWidth="9.00390625" defaultRowHeight="12.75"/>
  <cols>
    <col min="1" max="1" width="3.125" style="1" customWidth="1"/>
    <col min="2" max="2" width="48.1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4.375" style="1" customWidth="1"/>
    <col min="28" max="28" width="4.00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517" t="s">
        <v>213</v>
      </c>
      <c r="B1" s="517"/>
    </row>
    <row r="2" spans="1:35" ht="36.75" customHeight="1" thickBot="1">
      <c r="A2" s="451" t="s">
        <v>32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36"/>
    </row>
    <row r="3" spans="1:35" ht="43.5" customHeight="1" thickBot="1">
      <c r="A3" s="479" t="s">
        <v>211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370" t="s">
        <v>219</v>
      </c>
    </row>
    <row r="4" spans="1:35" ht="14.25" customHeight="1" thickBot="1">
      <c r="A4" s="464" t="s">
        <v>23</v>
      </c>
      <c r="B4" s="460" t="s">
        <v>24</v>
      </c>
      <c r="C4" s="467" t="s">
        <v>7</v>
      </c>
      <c r="D4" s="468"/>
      <c r="E4" s="468"/>
      <c r="F4" s="468"/>
      <c r="G4" s="468"/>
      <c r="H4" s="468"/>
      <c r="I4" s="468"/>
      <c r="J4" s="468"/>
      <c r="K4" s="468"/>
      <c r="L4" s="469"/>
      <c r="M4" s="486" t="s">
        <v>10</v>
      </c>
      <c r="N4" s="487"/>
      <c r="O4" s="496" t="s">
        <v>46</v>
      </c>
      <c r="P4" s="490" t="s">
        <v>45</v>
      </c>
      <c r="Q4" s="467" t="s">
        <v>1</v>
      </c>
      <c r="R4" s="468"/>
      <c r="S4" s="468"/>
      <c r="T4" s="468"/>
      <c r="U4" s="468"/>
      <c r="V4" s="481"/>
      <c r="W4" s="467" t="s">
        <v>86</v>
      </c>
      <c r="X4" s="468"/>
      <c r="Y4" s="468"/>
      <c r="Z4" s="468"/>
      <c r="AA4" s="468"/>
      <c r="AB4" s="481"/>
      <c r="AC4" s="467" t="s">
        <v>87</v>
      </c>
      <c r="AD4" s="468"/>
      <c r="AE4" s="468"/>
      <c r="AF4" s="468"/>
      <c r="AG4" s="468"/>
      <c r="AH4" s="481"/>
      <c r="AI4" s="510" t="s">
        <v>30</v>
      </c>
    </row>
    <row r="5" spans="1:35" ht="12.75" customHeight="1" thickBot="1">
      <c r="A5" s="465"/>
      <c r="B5" s="461"/>
      <c r="C5" s="447" t="s">
        <v>35</v>
      </c>
      <c r="D5" s="448"/>
      <c r="E5" s="448"/>
      <c r="F5" s="448"/>
      <c r="G5" s="448"/>
      <c r="H5" s="463"/>
      <c r="I5" s="447" t="s">
        <v>34</v>
      </c>
      <c r="J5" s="448"/>
      <c r="K5" s="448"/>
      <c r="L5" s="452"/>
      <c r="M5" s="488"/>
      <c r="N5" s="489"/>
      <c r="O5" s="497"/>
      <c r="P5" s="491"/>
      <c r="Q5" s="513"/>
      <c r="R5" s="482"/>
      <c r="S5" s="482"/>
      <c r="T5" s="482"/>
      <c r="U5" s="482"/>
      <c r="V5" s="483"/>
      <c r="W5" s="503"/>
      <c r="X5" s="484"/>
      <c r="Y5" s="484"/>
      <c r="Z5" s="484"/>
      <c r="AA5" s="484"/>
      <c r="AB5" s="485"/>
      <c r="AC5" s="503"/>
      <c r="AD5" s="484"/>
      <c r="AE5" s="484"/>
      <c r="AF5" s="484"/>
      <c r="AG5" s="484"/>
      <c r="AH5" s="485"/>
      <c r="AI5" s="458"/>
    </row>
    <row r="6" spans="1:35" ht="12.75" customHeight="1" thickBot="1">
      <c r="A6" s="465"/>
      <c r="B6" s="461"/>
      <c r="C6" s="447" t="s">
        <v>82</v>
      </c>
      <c r="D6" s="448"/>
      <c r="E6" s="452"/>
      <c r="F6" s="447" t="s">
        <v>83</v>
      </c>
      <c r="G6" s="448"/>
      <c r="H6" s="463"/>
      <c r="I6" s="458" t="s">
        <v>36</v>
      </c>
      <c r="J6" s="458" t="s">
        <v>14</v>
      </c>
      <c r="K6" s="458" t="s">
        <v>15</v>
      </c>
      <c r="L6" s="458" t="s">
        <v>38</v>
      </c>
      <c r="M6" s="449" t="s">
        <v>13</v>
      </c>
      <c r="N6" s="450"/>
      <c r="O6" s="497"/>
      <c r="P6" s="491"/>
      <c r="Q6" s="503"/>
      <c r="R6" s="484"/>
      <c r="S6" s="484"/>
      <c r="T6" s="484"/>
      <c r="U6" s="484"/>
      <c r="V6" s="485"/>
      <c r="W6" s="511" t="s">
        <v>29</v>
      </c>
      <c r="X6" s="512"/>
      <c r="Y6" s="512"/>
      <c r="Z6" s="512"/>
      <c r="AA6" s="512"/>
      <c r="AB6" s="502"/>
      <c r="AC6" s="511" t="s">
        <v>29</v>
      </c>
      <c r="AD6" s="512"/>
      <c r="AE6" s="512"/>
      <c r="AF6" s="512"/>
      <c r="AG6" s="512"/>
      <c r="AH6" s="502"/>
      <c r="AI6" s="458"/>
    </row>
    <row r="7" spans="1:35" ht="13.5" thickBot="1">
      <c r="A7" s="466"/>
      <c r="B7" s="462"/>
      <c r="C7" s="20" t="s">
        <v>36</v>
      </c>
      <c r="D7" s="19" t="s">
        <v>14</v>
      </c>
      <c r="E7" s="19" t="s">
        <v>15</v>
      </c>
      <c r="F7" s="38" t="s">
        <v>36</v>
      </c>
      <c r="G7" s="21" t="s">
        <v>14</v>
      </c>
      <c r="H7" s="19" t="s">
        <v>15</v>
      </c>
      <c r="I7" s="493"/>
      <c r="J7" s="493"/>
      <c r="K7" s="493"/>
      <c r="L7" s="459"/>
      <c r="M7" s="20" t="s">
        <v>82</v>
      </c>
      <c r="N7" s="39" t="s">
        <v>83</v>
      </c>
      <c r="O7" s="498"/>
      <c r="P7" s="492"/>
      <c r="Q7" s="38" t="s">
        <v>2</v>
      </c>
      <c r="R7" s="40" t="s">
        <v>3</v>
      </c>
      <c r="S7" s="40" t="s">
        <v>11</v>
      </c>
      <c r="T7" s="40" t="s">
        <v>14</v>
      </c>
      <c r="U7" s="40" t="s">
        <v>27</v>
      </c>
      <c r="V7" s="41" t="s">
        <v>15</v>
      </c>
      <c r="W7" s="20" t="s">
        <v>2</v>
      </c>
      <c r="X7" s="21" t="s">
        <v>3</v>
      </c>
      <c r="Y7" s="21" t="s">
        <v>11</v>
      </c>
      <c r="Z7" s="21" t="s">
        <v>14</v>
      </c>
      <c r="AA7" s="21" t="s">
        <v>27</v>
      </c>
      <c r="AB7" s="19" t="s">
        <v>15</v>
      </c>
      <c r="AC7" s="20" t="s">
        <v>2</v>
      </c>
      <c r="AD7" s="21" t="s">
        <v>3</v>
      </c>
      <c r="AE7" s="21" t="s">
        <v>11</v>
      </c>
      <c r="AF7" s="21" t="s">
        <v>14</v>
      </c>
      <c r="AG7" s="21" t="s">
        <v>27</v>
      </c>
      <c r="AH7" s="19" t="s">
        <v>15</v>
      </c>
      <c r="AI7" s="493"/>
    </row>
    <row r="8" spans="1:35" ht="26.25" customHeight="1">
      <c r="A8" s="10">
        <v>1</v>
      </c>
      <c r="B8" s="253" t="s">
        <v>118</v>
      </c>
      <c r="C8" s="98">
        <v>1</v>
      </c>
      <c r="D8" s="99"/>
      <c r="E8" s="100"/>
      <c r="F8" s="98"/>
      <c r="G8" s="101"/>
      <c r="H8" s="102"/>
      <c r="I8" s="98">
        <f aca="true" t="shared" si="0" ref="I8:I21">C8+F8</f>
        <v>1</v>
      </c>
      <c r="J8" s="99">
        <f aca="true" t="shared" si="1" ref="J8:J22">D8+G8</f>
        <v>0</v>
      </c>
      <c r="K8" s="102">
        <f aca="true" t="shared" si="2" ref="K8:K22">E8+H8</f>
        <v>0</v>
      </c>
      <c r="L8" s="103">
        <f aca="true" t="shared" si="3" ref="L8:L21">SUM(I8:K8)</f>
        <v>1</v>
      </c>
      <c r="M8" s="104" t="s">
        <v>51</v>
      </c>
      <c r="N8" s="105"/>
      <c r="O8" s="106">
        <v>30</v>
      </c>
      <c r="P8" s="106">
        <v>35</v>
      </c>
      <c r="Q8" s="198">
        <v>15</v>
      </c>
      <c r="R8" s="107">
        <f aca="true" t="shared" si="4" ref="R8:R22">X8+AD8</f>
        <v>0</v>
      </c>
      <c r="S8" s="107">
        <v>15</v>
      </c>
      <c r="T8" s="107">
        <f>Z8+AF8</f>
        <v>0</v>
      </c>
      <c r="U8" s="107">
        <v>5</v>
      </c>
      <c r="V8" s="108">
        <f aca="true" t="shared" si="5" ref="V8:V22">AB8+AH8</f>
        <v>0</v>
      </c>
      <c r="W8" s="98">
        <v>15</v>
      </c>
      <c r="X8" s="99"/>
      <c r="Y8" s="99">
        <v>15</v>
      </c>
      <c r="Z8" s="99"/>
      <c r="AA8" s="99">
        <v>5</v>
      </c>
      <c r="AB8" s="102"/>
      <c r="AC8" s="98"/>
      <c r="AD8" s="100"/>
      <c r="AE8" s="100"/>
      <c r="AF8" s="100"/>
      <c r="AG8" s="99"/>
      <c r="AH8" s="102"/>
      <c r="AI8" s="369" t="s">
        <v>67</v>
      </c>
    </row>
    <row r="9" spans="1:35" ht="24">
      <c r="A9" s="42">
        <v>2</v>
      </c>
      <c r="B9" s="254" t="s">
        <v>120</v>
      </c>
      <c r="C9" s="167">
        <v>5</v>
      </c>
      <c r="D9" s="168"/>
      <c r="E9" s="169">
        <v>1</v>
      </c>
      <c r="F9" s="167"/>
      <c r="G9" s="170"/>
      <c r="H9" s="171">
        <v>1</v>
      </c>
      <c r="I9" s="167">
        <f t="shared" si="0"/>
        <v>5</v>
      </c>
      <c r="J9" s="168"/>
      <c r="K9" s="172">
        <v>2</v>
      </c>
      <c r="L9" s="173">
        <f t="shared" si="3"/>
        <v>7</v>
      </c>
      <c r="M9" s="181" t="s">
        <v>47</v>
      </c>
      <c r="N9" s="175"/>
      <c r="O9" s="176">
        <v>110</v>
      </c>
      <c r="P9" s="176">
        <v>215</v>
      </c>
      <c r="Q9" s="201">
        <f>W9+AC9</f>
        <v>0</v>
      </c>
      <c r="R9" s="178">
        <v>15</v>
      </c>
      <c r="S9" s="178">
        <v>55</v>
      </c>
      <c r="T9" s="178"/>
      <c r="U9" s="178">
        <v>25</v>
      </c>
      <c r="V9" s="179">
        <v>80</v>
      </c>
      <c r="W9" s="167"/>
      <c r="X9" s="168">
        <v>15</v>
      </c>
      <c r="Y9" s="168">
        <v>55</v>
      </c>
      <c r="Z9" s="168"/>
      <c r="AA9" s="168">
        <v>25</v>
      </c>
      <c r="AB9" s="171">
        <v>40</v>
      </c>
      <c r="AC9" s="167"/>
      <c r="AD9" s="168"/>
      <c r="AE9" s="169"/>
      <c r="AF9" s="169"/>
      <c r="AG9" s="168"/>
      <c r="AH9" s="171">
        <v>40</v>
      </c>
      <c r="AI9" s="94" t="s">
        <v>50</v>
      </c>
    </row>
    <row r="10" spans="1:35" ht="24">
      <c r="A10" s="89"/>
      <c r="B10" s="367"/>
      <c r="C10" s="167"/>
      <c r="D10" s="168">
        <v>2</v>
      </c>
      <c r="E10" s="169"/>
      <c r="F10" s="167"/>
      <c r="G10" s="170"/>
      <c r="H10" s="171"/>
      <c r="I10" s="167"/>
      <c r="J10" s="168">
        <v>2</v>
      </c>
      <c r="K10" s="172"/>
      <c r="L10" s="173">
        <v>2</v>
      </c>
      <c r="M10" s="181"/>
      <c r="N10" s="175"/>
      <c r="O10" s="176"/>
      <c r="P10" s="368"/>
      <c r="Q10" s="201"/>
      <c r="R10" s="178"/>
      <c r="S10" s="178"/>
      <c r="T10" s="178">
        <v>40</v>
      </c>
      <c r="U10" s="178"/>
      <c r="V10" s="179"/>
      <c r="W10" s="167"/>
      <c r="X10" s="168"/>
      <c r="Y10" s="168"/>
      <c r="Z10" s="168">
        <v>40</v>
      </c>
      <c r="AA10" s="168"/>
      <c r="AB10" s="171"/>
      <c r="AC10" s="167"/>
      <c r="AD10" s="168"/>
      <c r="AE10" s="169"/>
      <c r="AF10" s="169"/>
      <c r="AG10" s="168"/>
      <c r="AH10" s="171"/>
      <c r="AI10" s="94" t="s">
        <v>72</v>
      </c>
    </row>
    <row r="11" spans="1:35" ht="26.25" customHeight="1">
      <c r="A11" s="89"/>
      <c r="B11" s="265" t="s">
        <v>122</v>
      </c>
      <c r="C11" s="143"/>
      <c r="D11" s="144"/>
      <c r="E11" s="147"/>
      <c r="F11" s="143">
        <v>2</v>
      </c>
      <c r="G11" s="156">
        <v>2</v>
      </c>
      <c r="H11" s="145">
        <v>1</v>
      </c>
      <c r="I11" s="143">
        <v>2</v>
      </c>
      <c r="J11" s="144">
        <f t="shared" si="1"/>
        <v>2</v>
      </c>
      <c r="K11" s="148">
        <f t="shared" si="2"/>
        <v>1</v>
      </c>
      <c r="L11" s="149">
        <f t="shared" si="3"/>
        <v>5</v>
      </c>
      <c r="M11" s="157"/>
      <c r="N11" s="228" t="s">
        <v>51</v>
      </c>
      <c r="O11" s="152">
        <v>65</v>
      </c>
      <c r="P11" s="202">
        <v>130</v>
      </c>
      <c r="Q11" s="203">
        <v>25</v>
      </c>
      <c r="R11" s="154">
        <f t="shared" si="4"/>
        <v>0</v>
      </c>
      <c r="S11" s="154">
        <f aca="true" t="shared" si="6" ref="S11:S21">Y11+AE11</f>
        <v>0</v>
      </c>
      <c r="T11" s="154">
        <v>40</v>
      </c>
      <c r="U11" s="154">
        <v>25</v>
      </c>
      <c r="V11" s="155">
        <v>40</v>
      </c>
      <c r="W11" s="143"/>
      <c r="X11" s="144"/>
      <c r="Y11" s="144"/>
      <c r="Z11" s="144"/>
      <c r="AA11" s="144"/>
      <c r="AB11" s="145"/>
      <c r="AC11" s="143">
        <v>25</v>
      </c>
      <c r="AD11" s="144"/>
      <c r="AE11" s="147"/>
      <c r="AF11" s="147">
        <v>40</v>
      </c>
      <c r="AG11" s="144">
        <v>25</v>
      </c>
      <c r="AH11" s="147">
        <v>40</v>
      </c>
      <c r="AI11" s="97" t="s">
        <v>68</v>
      </c>
    </row>
    <row r="12" spans="1:35" ht="23.25" customHeight="1">
      <c r="A12" s="42">
        <v>4</v>
      </c>
      <c r="B12" s="258" t="s">
        <v>119</v>
      </c>
      <c r="C12" s="112">
        <v>2</v>
      </c>
      <c r="D12" s="110"/>
      <c r="E12" s="111"/>
      <c r="F12" s="112"/>
      <c r="G12" s="122"/>
      <c r="H12" s="120"/>
      <c r="I12" s="112">
        <f t="shared" si="0"/>
        <v>2</v>
      </c>
      <c r="J12" s="110">
        <f t="shared" si="1"/>
        <v>0</v>
      </c>
      <c r="K12" s="113">
        <f t="shared" si="2"/>
        <v>0</v>
      </c>
      <c r="L12" s="114">
        <f t="shared" si="3"/>
        <v>2</v>
      </c>
      <c r="M12" s="199" t="s">
        <v>47</v>
      </c>
      <c r="N12" s="116"/>
      <c r="O12" s="117">
        <v>45</v>
      </c>
      <c r="P12" s="117">
        <v>60</v>
      </c>
      <c r="Q12" s="200">
        <v>15</v>
      </c>
      <c r="R12" s="118">
        <v>0</v>
      </c>
      <c r="S12" s="118">
        <v>30</v>
      </c>
      <c r="T12" s="118">
        <f>Z12+AF12</f>
        <v>0</v>
      </c>
      <c r="U12" s="118">
        <v>15</v>
      </c>
      <c r="V12" s="119">
        <f t="shared" si="5"/>
        <v>0</v>
      </c>
      <c r="W12" s="112">
        <v>15</v>
      </c>
      <c r="X12" s="110"/>
      <c r="Y12" s="110">
        <v>30</v>
      </c>
      <c r="Z12" s="110"/>
      <c r="AA12" s="110">
        <v>15</v>
      </c>
      <c r="AB12" s="120"/>
      <c r="AC12" s="112"/>
      <c r="AD12" s="110"/>
      <c r="AE12" s="111"/>
      <c r="AF12" s="111"/>
      <c r="AG12" s="110"/>
      <c r="AH12" s="111"/>
      <c r="AI12" s="91" t="s">
        <v>69</v>
      </c>
    </row>
    <row r="13" spans="1:35" ht="36">
      <c r="A13" s="42">
        <v>5</v>
      </c>
      <c r="B13" s="255" t="s">
        <v>123</v>
      </c>
      <c r="C13" s="143">
        <v>3</v>
      </c>
      <c r="D13" s="144">
        <v>2</v>
      </c>
      <c r="E13" s="147">
        <v>1</v>
      </c>
      <c r="F13" s="143"/>
      <c r="G13" s="156"/>
      <c r="H13" s="145"/>
      <c r="I13" s="143">
        <f t="shared" si="0"/>
        <v>3</v>
      </c>
      <c r="J13" s="144">
        <f t="shared" si="1"/>
        <v>2</v>
      </c>
      <c r="K13" s="148">
        <f t="shared" si="2"/>
        <v>1</v>
      </c>
      <c r="L13" s="149">
        <f t="shared" si="3"/>
        <v>6</v>
      </c>
      <c r="M13" s="157" t="s">
        <v>47</v>
      </c>
      <c r="N13" s="151"/>
      <c r="O13" s="152">
        <v>70</v>
      </c>
      <c r="P13" s="152">
        <v>140</v>
      </c>
      <c r="Q13" s="203">
        <v>30</v>
      </c>
      <c r="R13" s="154">
        <f t="shared" si="4"/>
        <v>0</v>
      </c>
      <c r="S13" s="154">
        <f t="shared" si="6"/>
        <v>0</v>
      </c>
      <c r="T13" s="154">
        <v>40</v>
      </c>
      <c r="U13" s="154">
        <v>30</v>
      </c>
      <c r="V13" s="155">
        <v>40</v>
      </c>
      <c r="W13" s="143">
        <v>30</v>
      </c>
      <c r="X13" s="144"/>
      <c r="Y13" s="144"/>
      <c r="Z13" s="144">
        <v>40</v>
      </c>
      <c r="AA13" s="144">
        <v>30</v>
      </c>
      <c r="AB13" s="145">
        <v>40</v>
      </c>
      <c r="AC13" s="143"/>
      <c r="AD13" s="144"/>
      <c r="AE13" s="147"/>
      <c r="AF13" s="147"/>
      <c r="AG13" s="144"/>
      <c r="AH13" s="147"/>
      <c r="AI13" s="97" t="s">
        <v>70</v>
      </c>
    </row>
    <row r="14" spans="1:35" ht="12.75">
      <c r="A14" s="89">
        <v>6</v>
      </c>
      <c r="B14" s="265" t="s">
        <v>124</v>
      </c>
      <c r="C14" s="146"/>
      <c r="D14" s="144"/>
      <c r="E14" s="147"/>
      <c r="F14" s="143">
        <v>2</v>
      </c>
      <c r="G14" s="156">
        <v>2</v>
      </c>
      <c r="H14" s="147">
        <v>1</v>
      </c>
      <c r="I14" s="143">
        <v>2</v>
      </c>
      <c r="J14" s="144">
        <f t="shared" si="1"/>
        <v>2</v>
      </c>
      <c r="K14" s="148">
        <f t="shared" si="2"/>
        <v>1</v>
      </c>
      <c r="L14" s="149">
        <v>5</v>
      </c>
      <c r="M14" s="150"/>
      <c r="N14" s="204" t="s">
        <v>51</v>
      </c>
      <c r="O14" s="202">
        <v>60</v>
      </c>
      <c r="P14" s="202">
        <v>130</v>
      </c>
      <c r="Q14" s="203">
        <v>20</v>
      </c>
      <c r="R14" s="154">
        <f t="shared" si="4"/>
        <v>0</v>
      </c>
      <c r="S14" s="154">
        <f t="shared" si="6"/>
        <v>0</v>
      </c>
      <c r="T14" s="154">
        <v>40</v>
      </c>
      <c r="U14" s="154">
        <v>30</v>
      </c>
      <c r="V14" s="155">
        <v>40</v>
      </c>
      <c r="W14" s="143"/>
      <c r="X14" s="144"/>
      <c r="Y14" s="144"/>
      <c r="Z14" s="144"/>
      <c r="AA14" s="144"/>
      <c r="AB14" s="145"/>
      <c r="AC14" s="143">
        <v>20</v>
      </c>
      <c r="AD14" s="146"/>
      <c r="AE14" s="144"/>
      <c r="AF14" s="144">
        <v>40</v>
      </c>
      <c r="AG14" s="144">
        <v>30</v>
      </c>
      <c r="AH14" s="147">
        <v>40</v>
      </c>
      <c r="AI14" s="97" t="s">
        <v>71</v>
      </c>
    </row>
    <row r="15" spans="1:35" ht="24">
      <c r="A15" s="42">
        <v>7</v>
      </c>
      <c r="B15" s="255" t="s">
        <v>125</v>
      </c>
      <c r="C15" s="146">
        <v>2.5</v>
      </c>
      <c r="D15" s="144">
        <v>6</v>
      </c>
      <c r="E15" s="147"/>
      <c r="F15" s="143"/>
      <c r="G15" s="156"/>
      <c r="H15" s="147">
        <v>3</v>
      </c>
      <c r="I15" s="143">
        <f t="shared" si="0"/>
        <v>2.5</v>
      </c>
      <c r="J15" s="144">
        <f t="shared" si="1"/>
        <v>6</v>
      </c>
      <c r="K15" s="148">
        <f t="shared" si="2"/>
        <v>3</v>
      </c>
      <c r="L15" s="149">
        <f t="shared" si="3"/>
        <v>11.5</v>
      </c>
      <c r="M15" s="150" t="s">
        <v>51</v>
      </c>
      <c r="N15" s="151"/>
      <c r="O15" s="152">
        <v>165</v>
      </c>
      <c r="P15" s="152">
        <v>290</v>
      </c>
      <c r="Q15" s="203">
        <v>10</v>
      </c>
      <c r="R15" s="154">
        <f t="shared" si="4"/>
        <v>0</v>
      </c>
      <c r="S15" s="154">
        <v>35</v>
      </c>
      <c r="T15" s="154">
        <f>Z15+AF15</f>
        <v>120</v>
      </c>
      <c r="U15" s="154">
        <v>5</v>
      </c>
      <c r="V15" s="155">
        <v>120</v>
      </c>
      <c r="W15" s="143">
        <v>10</v>
      </c>
      <c r="X15" s="144"/>
      <c r="Y15" s="144">
        <v>35</v>
      </c>
      <c r="Z15" s="144">
        <v>120</v>
      </c>
      <c r="AA15" s="144">
        <v>5</v>
      </c>
      <c r="AB15" s="145"/>
      <c r="AC15" s="143"/>
      <c r="AD15" s="146"/>
      <c r="AE15" s="144"/>
      <c r="AF15" s="144"/>
      <c r="AG15" s="144"/>
      <c r="AH15" s="147">
        <v>120</v>
      </c>
      <c r="AI15" s="97" t="s">
        <v>72</v>
      </c>
    </row>
    <row r="16" spans="1:35" ht="24.75" customHeight="1">
      <c r="A16" s="406">
        <v>8</v>
      </c>
      <c r="B16" s="255" t="s">
        <v>126</v>
      </c>
      <c r="C16" s="146"/>
      <c r="D16" s="144"/>
      <c r="E16" s="147"/>
      <c r="F16" s="143"/>
      <c r="G16" s="156"/>
      <c r="H16" s="147"/>
      <c r="I16" s="143">
        <f t="shared" si="0"/>
        <v>0</v>
      </c>
      <c r="J16" s="144">
        <f t="shared" si="1"/>
        <v>0</v>
      </c>
      <c r="K16" s="148">
        <f t="shared" si="2"/>
        <v>0</v>
      </c>
      <c r="L16" s="149">
        <f t="shared" si="3"/>
        <v>0</v>
      </c>
      <c r="M16" s="150"/>
      <c r="N16" s="515" t="s">
        <v>47</v>
      </c>
      <c r="O16" s="152">
        <f>SUM(Q16:T16)</f>
        <v>0</v>
      </c>
      <c r="P16" s="152">
        <f>SUM(Q16:V16)</f>
        <v>0</v>
      </c>
      <c r="Q16" s="203">
        <f>W16+AC16</f>
        <v>0</v>
      </c>
      <c r="R16" s="154">
        <f t="shared" si="4"/>
        <v>0</v>
      </c>
      <c r="S16" s="154">
        <f t="shared" si="6"/>
        <v>0</v>
      </c>
      <c r="T16" s="154">
        <f>Z16+AF16</f>
        <v>0</v>
      </c>
      <c r="U16" s="154">
        <f>AA16+AG16</f>
        <v>0</v>
      </c>
      <c r="V16" s="155">
        <f t="shared" si="5"/>
        <v>0</v>
      </c>
      <c r="W16" s="143"/>
      <c r="X16" s="144"/>
      <c r="Y16" s="144"/>
      <c r="Z16" s="144"/>
      <c r="AA16" s="144"/>
      <c r="AB16" s="145"/>
      <c r="AC16" s="143"/>
      <c r="AD16" s="146"/>
      <c r="AE16" s="144"/>
      <c r="AF16" s="144"/>
      <c r="AG16" s="144"/>
      <c r="AH16" s="147"/>
      <c r="AI16" s="97"/>
    </row>
    <row r="17" spans="1:35" ht="28.5" customHeight="1">
      <c r="A17" s="407"/>
      <c r="B17" s="255" t="s">
        <v>127</v>
      </c>
      <c r="C17" s="146">
        <v>3</v>
      </c>
      <c r="D17" s="144"/>
      <c r="E17" s="147"/>
      <c r="F17" s="143">
        <v>1</v>
      </c>
      <c r="G17" s="156">
        <v>6</v>
      </c>
      <c r="H17" s="147">
        <v>5</v>
      </c>
      <c r="I17" s="143">
        <f t="shared" si="0"/>
        <v>4</v>
      </c>
      <c r="J17" s="144">
        <v>6</v>
      </c>
      <c r="K17" s="148">
        <f t="shared" si="2"/>
        <v>5</v>
      </c>
      <c r="L17" s="149">
        <f t="shared" si="3"/>
        <v>15</v>
      </c>
      <c r="M17" s="150"/>
      <c r="N17" s="516"/>
      <c r="O17" s="152">
        <v>195</v>
      </c>
      <c r="P17" s="152">
        <v>425</v>
      </c>
      <c r="Q17" s="203">
        <v>35</v>
      </c>
      <c r="R17" s="154">
        <f t="shared" si="4"/>
        <v>0</v>
      </c>
      <c r="S17" s="154">
        <v>40</v>
      </c>
      <c r="T17" s="154">
        <v>120</v>
      </c>
      <c r="U17" s="154">
        <v>30</v>
      </c>
      <c r="V17" s="155">
        <v>200</v>
      </c>
      <c r="W17" s="143">
        <v>35</v>
      </c>
      <c r="X17" s="144"/>
      <c r="Y17" s="144">
        <v>20</v>
      </c>
      <c r="Z17" s="144"/>
      <c r="AA17" s="144">
        <v>30</v>
      </c>
      <c r="AB17" s="145"/>
      <c r="AC17" s="143"/>
      <c r="AD17" s="146"/>
      <c r="AE17" s="144">
        <v>20</v>
      </c>
      <c r="AF17" s="144">
        <v>120</v>
      </c>
      <c r="AG17" s="144"/>
      <c r="AH17" s="147">
        <v>200</v>
      </c>
      <c r="AI17" s="97" t="s">
        <v>72</v>
      </c>
    </row>
    <row r="18" spans="1:35" ht="28.5" customHeight="1">
      <c r="A18" s="408"/>
      <c r="B18" s="255" t="s">
        <v>128</v>
      </c>
      <c r="C18" s="146">
        <v>0.5</v>
      </c>
      <c r="D18" s="144"/>
      <c r="E18" s="147"/>
      <c r="F18" s="143"/>
      <c r="G18" s="156"/>
      <c r="H18" s="147"/>
      <c r="I18" s="143">
        <f t="shared" si="0"/>
        <v>0.5</v>
      </c>
      <c r="J18" s="144">
        <f t="shared" si="1"/>
        <v>0</v>
      </c>
      <c r="K18" s="148">
        <f t="shared" si="2"/>
        <v>0</v>
      </c>
      <c r="L18" s="149">
        <f t="shared" si="3"/>
        <v>0.5</v>
      </c>
      <c r="M18" s="205" t="s">
        <v>51</v>
      </c>
      <c r="N18" s="206"/>
      <c r="O18" s="152">
        <v>10</v>
      </c>
      <c r="P18" s="152">
        <v>20</v>
      </c>
      <c r="Q18" s="203">
        <v>10</v>
      </c>
      <c r="R18" s="154">
        <f t="shared" si="4"/>
        <v>0</v>
      </c>
      <c r="S18" s="154">
        <f t="shared" si="6"/>
        <v>0</v>
      </c>
      <c r="T18" s="154">
        <f>Z18+AF18</f>
        <v>0</v>
      </c>
      <c r="U18" s="154">
        <v>10</v>
      </c>
      <c r="V18" s="155">
        <f t="shared" si="5"/>
        <v>0</v>
      </c>
      <c r="W18" s="143">
        <v>10</v>
      </c>
      <c r="X18" s="144"/>
      <c r="Y18" s="144"/>
      <c r="Z18" s="144"/>
      <c r="AA18" s="144">
        <v>10</v>
      </c>
      <c r="AB18" s="145"/>
      <c r="AC18" s="143"/>
      <c r="AD18" s="146"/>
      <c r="AE18" s="144"/>
      <c r="AF18" s="144"/>
      <c r="AG18" s="144"/>
      <c r="AH18" s="147"/>
      <c r="AI18" s="97" t="s">
        <v>73</v>
      </c>
    </row>
    <row r="19" spans="1:35" ht="32.25" customHeight="1">
      <c r="A19" s="42">
        <v>9</v>
      </c>
      <c r="B19" s="254" t="s">
        <v>121</v>
      </c>
      <c r="C19" s="182"/>
      <c r="D19" s="168"/>
      <c r="E19" s="169"/>
      <c r="F19" s="167">
        <v>2</v>
      </c>
      <c r="G19" s="170"/>
      <c r="H19" s="169"/>
      <c r="I19" s="167">
        <v>2</v>
      </c>
      <c r="J19" s="168">
        <f t="shared" si="1"/>
        <v>0</v>
      </c>
      <c r="K19" s="172">
        <f t="shared" si="2"/>
        <v>0</v>
      </c>
      <c r="L19" s="173">
        <v>2</v>
      </c>
      <c r="M19" s="181"/>
      <c r="N19" s="207" t="s">
        <v>51</v>
      </c>
      <c r="O19" s="176">
        <v>50</v>
      </c>
      <c r="P19" s="176">
        <v>60</v>
      </c>
      <c r="Q19" s="201">
        <v>10</v>
      </c>
      <c r="R19" s="178">
        <f t="shared" si="4"/>
        <v>0</v>
      </c>
      <c r="S19" s="178">
        <v>40</v>
      </c>
      <c r="T19" s="178">
        <f>Z19+AF19</f>
        <v>0</v>
      </c>
      <c r="U19" s="178">
        <v>10</v>
      </c>
      <c r="V19" s="179">
        <f t="shared" si="5"/>
        <v>0</v>
      </c>
      <c r="W19" s="167"/>
      <c r="X19" s="168"/>
      <c r="Y19" s="168"/>
      <c r="Z19" s="168"/>
      <c r="AA19" s="168"/>
      <c r="AB19" s="171"/>
      <c r="AC19" s="167">
        <v>10</v>
      </c>
      <c r="AD19" s="182"/>
      <c r="AE19" s="182">
        <v>40</v>
      </c>
      <c r="AF19" s="182"/>
      <c r="AG19" s="168">
        <v>10</v>
      </c>
      <c r="AH19" s="169"/>
      <c r="AI19" s="94" t="s">
        <v>50</v>
      </c>
    </row>
    <row r="20" spans="1:35" ht="18" customHeight="1">
      <c r="A20" s="42">
        <v>10</v>
      </c>
      <c r="B20" s="266" t="s">
        <v>129</v>
      </c>
      <c r="C20" s="140">
        <v>1</v>
      </c>
      <c r="D20" s="128"/>
      <c r="E20" s="129"/>
      <c r="F20" s="127">
        <v>1</v>
      </c>
      <c r="G20" s="128"/>
      <c r="H20" s="129"/>
      <c r="I20" s="127">
        <f t="shared" si="0"/>
        <v>2</v>
      </c>
      <c r="J20" s="128">
        <f t="shared" si="1"/>
        <v>0</v>
      </c>
      <c r="K20" s="132">
        <f t="shared" si="2"/>
        <v>0</v>
      </c>
      <c r="L20" s="133">
        <f t="shared" si="3"/>
        <v>2</v>
      </c>
      <c r="M20" s="141"/>
      <c r="N20" s="134" t="s">
        <v>47</v>
      </c>
      <c r="O20" s="135">
        <v>60</v>
      </c>
      <c r="P20" s="135">
        <v>70</v>
      </c>
      <c r="Q20" s="208">
        <f>W20+AC20</f>
        <v>0</v>
      </c>
      <c r="R20" s="136">
        <f t="shared" si="4"/>
        <v>0</v>
      </c>
      <c r="S20" s="136">
        <v>60</v>
      </c>
      <c r="T20" s="136">
        <f>Z20+AF20</f>
        <v>0</v>
      </c>
      <c r="U20" s="136">
        <v>10</v>
      </c>
      <c r="V20" s="137">
        <f t="shared" si="5"/>
        <v>0</v>
      </c>
      <c r="W20" s="127"/>
      <c r="X20" s="140"/>
      <c r="Y20" s="140">
        <v>30</v>
      </c>
      <c r="Z20" s="140"/>
      <c r="AA20" s="128"/>
      <c r="AB20" s="131"/>
      <c r="AC20" s="127"/>
      <c r="AD20" s="140"/>
      <c r="AE20" s="140">
        <v>30</v>
      </c>
      <c r="AF20" s="140"/>
      <c r="AG20" s="128">
        <v>10</v>
      </c>
      <c r="AH20" s="129"/>
      <c r="AI20" s="93" t="s">
        <v>59</v>
      </c>
    </row>
    <row r="21" spans="1:35" ht="22.5" customHeight="1">
      <c r="A21" s="42">
        <v>11</v>
      </c>
      <c r="B21" s="256" t="s">
        <v>130</v>
      </c>
      <c r="C21" s="140"/>
      <c r="D21" s="128"/>
      <c r="E21" s="129"/>
      <c r="F21" s="127">
        <v>1</v>
      </c>
      <c r="G21" s="128"/>
      <c r="H21" s="129"/>
      <c r="I21" s="127">
        <f t="shared" si="0"/>
        <v>1</v>
      </c>
      <c r="J21" s="128">
        <f t="shared" si="1"/>
        <v>0</v>
      </c>
      <c r="K21" s="132">
        <f t="shared" si="2"/>
        <v>0</v>
      </c>
      <c r="L21" s="133">
        <f t="shared" si="3"/>
        <v>1</v>
      </c>
      <c r="M21" s="141"/>
      <c r="N21" s="134" t="s">
        <v>51</v>
      </c>
      <c r="O21" s="135">
        <v>15</v>
      </c>
      <c r="P21" s="135">
        <v>30</v>
      </c>
      <c r="Q21" s="208">
        <v>15</v>
      </c>
      <c r="R21" s="136">
        <f t="shared" si="4"/>
        <v>0</v>
      </c>
      <c r="S21" s="136">
        <f t="shared" si="6"/>
        <v>0</v>
      </c>
      <c r="T21" s="136">
        <f>Z21+AF21</f>
        <v>0</v>
      </c>
      <c r="U21" s="136">
        <v>15</v>
      </c>
      <c r="V21" s="137">
        <f t="shared" si="5"/>
        <v>0</v>
      </c>
      <c r="W21" s="127"/>
      <c r="X21" s="140"/>
      <c r="Y21" s="140"/>
      <c r="Z21" s="140"/>
      <c r="AA21" s="128"/>
      <c r="AB21" s="131"/>
      <c r="AC21" s="127">
        <v>15</v>
      </c>
      <c r="AD21" s="140"/>
      <c r="AE21" s="140"/>
      <c r="AF21" s="140"/>
      <c r="AG21" s="128">
        <v>15</v>
      </c>
      <c r="AH21" s="129"/>
      <c r="AI21" s="93" t="s">
        <v>240</v>
      </c>
    </row>
    <row r="22" spans="1:35" ht="51.75" customHeight="1" thickBot="1">
      <c r="A22" s="13">
        <v>30</v>
      </c>
      <c r="B22" s="262" t="s">
        <v>88</v>
      </c>
      <c r="C22" s="183">
        <v>0</v>
      </c>
      <c r="D22" s="184"/>
      <c r="E22" s="185"/>
      <c r="F22" s="183"/>
      <c r="G22" s="186"/>
      <c r="H22" s="187"/>
      <c r="I22" s="183">
        <v>0</v>
      </c>
      <c r="J22" s="184">
        <f t="shared" si="1"/>
        <v>0</v>
      </c>
      <c r="K22" s="188">
        <f t="shared" si="2"/>
        <v>0</v>
      </c>
      <c r="L22" s="189">
        <v>0</v>
      </c>
      <c r="M22" s="190"/>
      <c r="N22" s="209"/>
      <c r="O22" s="192">
        <v>20</v>
      </c>
      <c r="P22" s="192">
        <v>30</v>
      </c>
      <c r="Q22" s="210">
        <f>W22+AC22</f>
        <v>0</v>
      </c>
      <c r="R22" s="194">
        <f t="shared" si="4"/>
        <v>0</v>
      </c>
      <c r="S22" s="194">
        <v>20</v>
      </c>
      <c r="T22" s="194">
        <f>Z22+AF22</f>
        <v>0</v>
      </c>
      <c r="U22" s="194">
        <v>10</v>
      </c>
      <c r="V22" s="211">
        <f t="shared" si="5"/>
        <v>0</v>
      </c>
      <c r="W22" s="212"/>
      <c r="X22" s="213"/>
      <c r="Y22" s="213">
        <v>20</v>
      </c>
      <c r="Z22" s="213"/>
      <c r="AA22" s="213">
        <v>10</v>
      </c>
      <c r="AB22" s="214"/>
      <c r="AC22" s="212"/>
      <c r="AD22" s="215"/>
      <c r="AE22" s="215"/>
      <c r="AF22" s="215"/>
      <c r="AG22" s="213"/>
      <c r="AH22" s="216"/>
      <c r="AI22" s="197" t="s">
        <v>216</v>
      </c>
    </row>
    <row r="23" spans="1:35" s="7" customFormat="1" ht="12.75" customHeight="1" thickBot="1">
      <c r="A23" s="494" t="s">
        <v>6</v>
      </c>
      <c r="B23" s="495"/>
      <c r="C23" s="20">
        <f aca="true" t="shared" si="7" ref="C23:L23">SUM(C8:C22)</f>
        <v>18</v>
      </c>
      <c r="D23" s="21">
        <f t="shared" si="7"/>
        <v>10</v>
      </c>
      <c r="E23" s="19">
        <f t="shared" si="7"/>
        <v>2</v>
      </c>
      <c r="F23" s="20">
        <f t="shared" si="7"/>
        <v>9</v>
      </c>
      <c r="G23" s="21">
        <f t="shared" si="7"/>
        <v>10</v>
      </c>
      <c r="H23" s="19">
        <f t="shared" si="7"/>
        <v>11</v>
      </c>
      <c r="I23" s="58">
        <f t="shared" si="7"/>
        <v>27</v>
      </c>
      <c r="J23" s="59">
        <f t="shared" si="7"/>
        <v>20</v>
      </c>
      <c r="K23" s="60">
        <f t="shared" si="7"/>
        <v>13</v>
      </c>
      <c r="L23" s="9">
        <f t="shared" si="7"/>
        <v>60</v>
      </c>
      <c r="M23" s="49">
        <f>COUNTIF(M8:M22,"EGZ")</f>
        <v>3</v>
      </c>
      <c r="N23" s="48">
        <f>COUNTIF(N8:N22,"EGZ")</f>
        <v>2</v>
      </c>
      <c r="O23" s="67">
        <f aca="true" t="shared" si="8" ref="O23:AH23">SUM(O8:O22)</f>
        <v>895</v>
      </c>
      <c r="P23" s="9">
        <f>SUM(P8:P22)</f>
        <v>1635</v>
      </c>
      <c r="Q23" s="48">
        <f t="shared" si="8"/>
        <v>185</v>
      </c>
      <c r="R23" s="49">
        <f t="shared" si="8"/>
        <v>15</v>
      </c>
      <c r="S23" s="49">
        <f t="shared" si="8"/>
        <v>295</v>
      </c>
      <c r="T23" s="49">
        <f t="shared" si="8"/>
        <v>400</v>
      </c>
      <c r="U23" s="49">
        <f t="shared" si="8"/>
        <v>220</v>
      </c>
      <c r="V23" s="50">
        <f t="shared" si="8"/>
        <v>520</v>
      </c>
      <c r="W23" s="50">
        <f t="shared" si="8"/>
        <v>115</v>
      </c>
      <c r="X23" s="50">
        <f t="shared" si="8"/>
        <v>15</v>
      </c>
      <c r="Y23" s="50">
        <f t="shared" si="8"/>
        <v>205</v>
      </c>
      <c r="Z23" s="50">
        <f t="shared" si="8"/>
        <v>200</v>
      </c>
      <c r="AA23" s="50">
        <f t="shared" si="8"/>
        <v>130</v>
      </c>
      <c r="AB23" s="50">
        <f t="shared" si="8"/>
        <v>80</v>
      </c>
      <c r="AC23" s="50">
        <f t="shared" si="8"/>
        <v>70</v>
      </c>
      <c r="AD23" s="50">
        <f t="shared" si="8"/>
        <v>0</v>
      </c>
      <c r="AE23" s="50">
        <f t="shared" si="8"/>
        <v>90</v>
      </c>
      <c r="AF23" s="50">
        <f t="shared" si="8"/>
        <v>200</v>
      </c>
      <c r="AG23" s="50">
        <f t="shared" si="8"/>
        <v>90</v>
      </c>
      <c r="AH23" s="50">
        <f t="shared" si="8"/>
        <v>440</v>
      </c>
      <c r="AI23" s="374"/>
    </row>
    <row r="24" spans="1:35" s="7" customFormat="1" ht="12.75" customHeight="1" thickBot="1">
      <c r="A24" s="2"/>
      <c r="B24" s="9" t="s">
        <v>33</v>
      </c>
      <c r="C24" s="447">
        <f>SUM(C23:E23)</f>
        <v>30</v>
      </c>
      <c r="D24" s="448"/>
      <c r="E24" s="452"/>
      <c r="F24" s="447">
        <f>SUM(F23:H23)</f>
        <v>30</v>
      </c>
      <c r="G24" s="448"/>
      <c r="H24" s="448"/>
      <c r="I24" s="61"/>
      <c r="J24" s="414" t="s">
        <v>41</v>
      </c>
      <c r="K24" s="415"/>
      <c r="L24" s="416"/>
      <c r="M24" s="434" t="s">
        <v>208</v>
      </c>
      <c r="N24" s="405"/>
      <c r="O24" s="69"/>
      <c r="P24" s="14"/>
      <c r="Q24" s="470">
        <f>W24+AC24</f>
        <v>895</v>
      </c>
      <c r="R24" s="471"/>
      <c r="S24" s="471"/>
      <c r="T24" s="472"/>
      <c r="U24" s="476">
        <f>AA24+AG24</f>
        <v>740</v>
      </c>
      <c r="V24" s="477"/>
      <c r="W24" s="473">
        <f>SUM(W23:Z23)</f>
        <v>535</v>
      </c>
      <c r="X24" s="474"/>
      <c r="Y24" s="474"/>
      <c r="Z24" s="475"/>
      <c r="AA24" s="447">
        <f>SUM(AA23:AB23)</f>
        <v>210</v>
      </c>
      <c r="AB24" s="463"/>
      <c r="AC24" s="473">
        <f>SUM(AC23:AF23)</f>
        <v>360</v>
      </c>
      <c r="AD24" s="474"/>
      <c r="AE24" s="474"/>
      <c r="AF24" s="475"/>
      <c r="AG24" s="447">
        <f>SUM(AG23:AH23)</f>
        <v>530</v>
      </c>
      <c r="AH24" s="463"/>
      <c r="AI24" s="15"/>
    </row>
    <row r="25" spans="1:35" s="7" customFormat="1" ht="12.75" customHeight="1" thickBot="1">
      <c r="A25" s="2"/>
      <c r="B25" s="56"/>
      <c r="C25" s="56"/>
      <c r="D25" s="56"/>
      <c r="E25" s="62"/>
      <c r="F25" s="56"/>
      <c r="G25" s="56"/>
      <c r="H25" s="56"/>
      <c r="I25" s="2"/>
      <c r="J25" s="404" t="s">
        <v>39</v>
      </c>
      <c r="K25" s="504"/>
      <c r="L25" s="504"/>
      <c r="M25" s="504"/>
      <c r="N25" s="505"/>
      <c r="O25" s="68"/>
      <c r="P25" s="14"/>
      <c r="Q25" s="476">
        <f>W25+AC25</f>
        <v>1635</v>
      </c>
      <c r="R25" s="509"/>
      <c r="S25" s="509"/>
      <c r="T25" s="509"/>
      <c r="U25" s="509"/>
      <c r="V25" s="477"/>
      <c r="W25" s="447">
        <f>W24+AA24</f>
        <v>745</v>
      </c>
      <c r="X25" s="448"/>
      <c r="Y25" s="448"/>
      <c r="Z25" s="448"/>
      <c r="AA25" s="448"/>
      <c r="AB25" s="463"/>
      <c r="AC25" s="447">
        <f>AC24+AG24</f>
        <v>890</v>
      </c>
      <c r="AD25" s="448"/>
      <c r="AE25" s="448"/>
      <c r="AF25" s="448"/>
      <c r="AG25" s="448"/>
      <c r="AH25" s="463"/>
      <c r="AI25" s="15"/>
    </row>
    <row r="26" spans="1:35" s="7" customFormat="1" ht="12.75" customHeight="1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4"/>
      <c r="N26" s="14"/>
      <c r="O26" s="14"/>
      <c r="P26" s="14"/>
      <c r="Q26" s="17"/>
      <c r="R26" s="17"/>
      <c r="S26" s="17"/>
      <c r="T26" s="17"/>
      <c r="U26" s="17"/>
      <c r="V26" s="18"/>
      <c r="W26" s="16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5"/>
    </row>
    <row r="27" spans="1:35" ht="12.75" customHeight="1">
      <c r="A27" s="437" t="s">
        <v>25</v>
      </c>
      <c r="B27" s="438"/>
      <c r="C27" s="439" t="s">
        <v>26</v>
      </c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0"/>
      <c r="S27" s="440"/>
      <c r="T27" s="440"/>
      <c r="U27" s="440"/>
      <c r="V27" s="508"/>
      <c r="W27" s="27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ht="12.75">
      <c r="A28" s="435" t="s">
        <v>44</v>
      </c>
      <c r="B28" s="436"/>
      <c r="C28" s="436" t="s">
        <v>8</v>
      </c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52" t="s">
        <v>28</v>
      </c>
      <c r="S28" s="22"/>
      <c r="T28" s="22"/>
      <c r="U28" s="22"/>
      <c r="V28" s="23"/>
      <c r="W28" s="27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</row>
    <row r="29" spans="1:35" ht="12.75">
      <c r="A29" s="455" t="s">
        <v>37</v>
      </c>
      <c r="B29" s="456"/>
      <c r="C29" s="436" t="s">
        <v>9</v>
      </c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24" t="s">
        <v>16</v>
      </c>
      <c r="S29" s="22"/>
      <c r="T29" s="22"/>
      <c r="U29" s="23"/>
      <c r="V29" s="55"/>
      <c r="W29" s="27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</row>
    <row r="30" spans="1:35" ht="13.5" thickBot="1">
      <c r="A30" s="455"/>
      <c r="B30" s="456"/>
      <c r="C30" s="456" t="s">
        <v>12</v>
      </c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53" t="s">
        <v>43</v>
      </c>
      <c r="S30" s="25"/>
      <c r="T30" s="25"/>
      <c r="U30" s="26"/>
      <c r="V30" s="54"/>
      <c r="W30" s="27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</row>
    <row r="31" spans="1:35" ht="13.5" thickBot="1">
      <c r="A31" s="409"/>
      <c r="B31" s="410"/>
      <c r="C31" s="411" t="s">
        <v>40</v>
      </c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7"/>
      <c r="R31" s="66"/>
      <c r="S31" s="64"/>
      <c r="T31" s="64"/>
      <c r="U31" s="64"/>
      <c r="V31" s="63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</row>
    <row r="32" spans="1:22" ht="12.75">
      <c r="A32" s="453" t="s">
        <v>22</v>
      </c>
      <c r="B32" s="454"/>
      <c r="C32" s="431" t="s">
        <v>20</v>
      </c>
      <c r="D32" s="432"/>
      <c r="E32" s="432"/>
      <c r="F32" s="432"/>
      <c r="G32" s="432"/>
      <c r="H32" s="432"/>
      <c r="I32" s="432"/>
      <c r="J32" s="432"/>
      <c r="K32" s="432"/>
      <c r="L32" s="432"/>
      <c r="M32" s="457"/>
      <c r="N32" s="431" t="s">
        <v>21</v>
      </c>
      <c r="O32" s="432"/>
      <c r="P32" s="514"/>
      <c r="Q32" s="508"/>
      <c r="R32" s="65"/>
      <c r="V32" s="3"/>
    </row>
    <row r="33" spans="1:22" ht="12.75">
      <c r="A33" s="419" t="s">
        <v>17</v>
      </c>
      <c r="B33" s="420"/>
      <c r="C33" s="421">
        <v>15</v>
      </c>
      <c r="D33" s="422"/>
      <c r="E33" s="422"/>
      <c r="F33" s="422"/>
      <c r="G33" s="422"/>
      <c r="H33" s="422"/>
      <c r="I33" s="422"/>
      <c r="J33" s="422"/>
      <c r="K33" s="422"/>
      <c r="L33" s="422"/>
      <c r="M33" s="423"/>
      <c r="N33" s="421">
        <v>15</v>
      </c>
      <c r="O33" s="422"/>
      <c r="P33" s="422"/>
      <c r="Q33" s="430"/>
      <c r="R33" s="4"/>
      <c r="V33" s="5"/>
    </row>
    <row r="34" spans="1:22" ht="12.75">
      <c r="A34" s="419" t="s">
        <v>18</v>
      </c>
      <c r="B34" s="420"/>
      <c r="C34" s="421">
        <v>15</v>
      </c>
      <c r="D34" s="422"/>
      <c r="E34" s="422"/>
      <c r="F34" s="422"/>
      <c r="G34" s="422"/>
      <c r="H34" s="422"/>
      <c r="I34" s="422"/>
      <c r="J34" s="422"/>
      <c r="K34" s="422"/>
      <c r="L34" s="422"/>
      <c r="M34" s="423"/>
      <c r="N34" s="421">
        <v>15</v>
      </c>
      <c r="O34" s="422"/>
      <c r="P34" s="422"/>
      <c r="Q34" s="430"/>
      <c r="R34" s="4"/>
      <c r="V34" s="5"/>
    </row>
    <row r="35" spans="1:22" ht="13.5" thickBot="1">
      <c r="A35" s="417" t="s">
        <v>19</v>
      </c>
      <c r="B35" s="418"/>
      <c r="C35" s="401">
        <v>0</v>
      </c>
      <c r="D35" s="402"/>
      <c r="E35" s="402"/>
      <c r="F35" s="402"/>
      <c r="G35" s="402"/>
      <c r="H35" s="402"/>
      <c r="I35" s="402"/>
      <c r="J35" s="402"/>
      <c r="K35" s="402"/>
      <c r="L35" s="402"/>
      <c r="M35" s="403"/>
      <c r="N35" s="401">
        <v>0</v>
      </c>
      <c r="O35" s="402"/>
      <c r="P35" s="402"/>
      <c r="Q35" s="429"/>
      <c r="R35" s="4"/>
      <c r="V35" s="5"/>
    </row>
    <row r="36" ht="12.75">
      <c r="V36" s="6"/>
    </row>
  </sheetData>
  <sheetProtection/>
  <mergeCells count="63">
    <mergeCell ref="N16:N17"/>
    <mergeCell ref="A16:A18"/>
    <mergeCell ref="A23:B23"/>
    <mergeCell ref="A1:B1"/>
    <mergeCell ref="W6:AB6"/>
    <mergeCell ref="F24:H24"/>
    <mergeCell ref="M6:N6"/>
    <mergeCell ref="A2:AH2"/>
    <mergeCell ref="C24:E24"/>
    <mergeCell ref="C6:E6"/>
    <mergeCell ref="A32:B32"/>
    <mergeCell ref="C30:Q30"/>
    <mergeCell ref="A30:B30"/>
    <mergeCell ref="A29:B29"/>
    <mergeCell ref="C29:Q29"/>
    <mergeCell ref="C32:M32"/>
    <mergeCell ref="N32:Q32"/>
    <mergeCell ref="C34:M34"/>
    <mergeCell ref="N33:Q33"/>
    <mergeCell ref="C35:M35"/>
    <mergeCell ref="A3:AH3"/>
    <mergeCell ref="Q4:V6"/>
    <mergeCell ref="M4:N5"/>
    <mergeCell ref="P4:P7"/>
    <mergeCell ref="I6:I7"/>
    <mergeCell ref="J6:J7"/>
    <mergeCell ref="B4:B7"/>
    <mergeCell ref="A4:A7"/>
    <mergeCell ref="C5:H5"/>
    <mergeCell ref="A35:B35"/>
    <mergeCell ref="A34:B34"/>
    <mergeCell ref="A33:B33"/>
    <mergeCell ref="C33:M33"/>
    <mergeCell ref="C28:Q28"/>
    <mergeCell ref="N35:Q35"/>
    <mergeCell ref="N34:Q34"/>
    <mergeCell ref="F6:H6"/>
    <mergeCell ref="AI4:AI7"/>
    <mergeCell ref="AC6:AH6"/>
    <mergeCell ref="W4:AB5"/>
    <mergeCell ref="AC4:AH5"/>
    <mergeCell ref="K6:K7"/>
    <mergeCell ref="O4:O7"/>
    <mergeCell ref="I5:L5"/>
    <mergeCell ref="L6:L7"/>
    <mergeCell ref="C4:L4"/>
    <mergeCell ref="AG24:AH24"/>
    <mergeCell ref="Q25:V25"/>
    <mergeCell ref="W25:AB25"/>
    <mergeCell ref="AC25:AH25"/>
    <mergeCell ref="Q24:T24"/>
    <mergeCell ref="W24:Z24"/>
    <mergeCell ref="AC24:AF24"/>
    <mergeCell ref="U24:V24"/>
    <mergeCell ref="AA24:AB24"/>
    <mergeCell ref="J25:N25"/>
    <mergeCell ref="A31:B31"/>
    <mergeCell ref="C31:Q31"/>
    <mergeCell ref="J24:L24"/>
    <mergeCell ref="M24:N24"/>
    <mergeCell ref="A28:B28"/>
    <mergeCell ref="A27:B27"/>
    <mergeCell ref="C27:V27"/>
  </mergeCells>
  <printOptions horizontalCentered="1"/>
  <pageMargins left="0" right="0" top="0" bottom="0" header="0" footer="0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43"/>
  <sheetViews>
    <sheetView zoomScalePageLayoutView="0" workbookViewId="0" topLeftCell="A22">
      <selection activeCell="M16" sqref="M16"/>
    </sheetView>
  </sheetViews>
  <sheetFormatPr defaultColWidth="9.00390625" defaultRowHeight="12.75"/>
  <cols>
    <col min="1" max="1" width="3.125" style="1" customWidth="1"/>
    <col min="2" max="2" width="48.25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4.00390625" style="1" bestFit="1" customWidth="1"/>
    <col min="28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517" t="s">
        <v>213</v>
      </c>
      <c r="B1" s="517"/>
    </row>
    <row r="2" spans="1:35" ht="30.75" customHeight="1" thickBot="1">
      <c r="A2" s="451" t="s">
        <v>32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36"/>
    </row>
    <row r="3" spans="1:35" ht="38.25" customHeight="1" thickBot="1">
      <c r="A3" s="479" t="s">
        <v>212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370" t="s">
        <v>218</v>
      </c>
    </row>
    <row r="4" spans="1:35" ht="14.25" customHeight="1" thickBot="1">
      <c r="A4" s="464" t="s">
        <v>23</v>
      </c>
      <c r="B4" s="460" t="s">
        <v>24</v>
      </c>
      <c r="C4" s="467" t="s">
        <v>7</v>
      </c>
      <c r="D4" s="468"/>
      <c r="E4" s="468"/>
      <c r="F4" s="468"/>
      <c r="G4" s="468"/>
      <c r="H4" s="468"/>
      <c r="I4" s="468"/>
      <c r="J4" s="468"/>
      <c r="K4" s="468"/>
      <c r="L4" s="469"/>
      <c r="M4" s="486" t="s">
        <v>10</v>
      </c>
      <c r="N4" s="487"/>
      <c r="O4" s="496" t="s">
        <v>46</v>
      </c>
      <c r="P4" s="490" t="s">
        <v>45</v>
      </c>
      <c r="Q4" s="468" t="s">
        <v>1</v>
      </c>
      <c r="R4" s="468"/>
      <c r="S4" s="468"/>
      <c r="T4" s="468"/>
      <c r="U4" s="468"/>
      <c r="V4" s="481"/>
      <c r="W4" s="467" t="s">
        <v>84</v>
      </c>
      <c r="X4" s="468"/>
      <c r="Y4" s="468"/>
      <c r="Z4" s="468"/>
      <c r="AA4" s="468"/>
      <c r="AB4" s="468"/>
      <c r="AC4" s="467" t="s">
        <v>85</v>
      </c>
      <c r="AD4" s="468"/>
      <c r="AE4" s="468"/>
      <c r="AF4" s="468"/>
      <c r="AG4" s="468"/>
      <c r="AH4" s="481"/>
      <c r="AI4" s="499" t="s">
        <v>30</v>
      </c>
    </row>
    <row r="5" spans="1:35" ht="12.75" customHeight="1" thickBot="1">
      <c r="A5" s="465"/>
      <c r="B5" s="461"/>
      <c r="C5" s="447" t="s">
        <v>35</v>
      </c>
      <c r="D5" s="448"/>
      <c r="E5" s="448"/>
      <c r="F5" s="448"/>
      <c r="G5" s="448"/>
      <c r="H5" s="463"/>
      <c r="I5" s="447" t="s">
        <v>34</v>
      </c>
      <c r="J5" s="448"/>
      <c r="K5" s="448"/>
      <c r="L5" s="452"/>
      <c r="M5" s="488"/>
      <c r="N5" s="489"/>
      <c r="O5" s="497"/>
      <c r="P5" s="491"/>
      <c r="Q5" s="482"/>
      <c r="R5" s="482"/>
      <c r="S5" s="482"/>
      <c r="T5" s="482"/>
      <c r="U5" s="482"/>
      <c r="V5" s="483"/>
      <c r="W5" s="503"/>
      <c r="X5" s="484"/>
      <c r="Y5" s="484"/>
      <c r="Z5" s="484"/>
      <c r="AA5" s="484"/>
      <c r="AB5" s="484"/>
      <c r="AC5" s="503"/>
      <c r="AD5" s="484"/>
      <c r="AE5" s="484"/>
      <c r="AF5" s="484"/>
      <c r="AG5" s="484"/>
      <c r="AH5" s="485"/>
      <c r="AI5" s="500"/>
    </row>
    <row r="6" spans="1:35" ht="12.75" customHeight="1" thickBot="1">
      <c r="A6" s="465"/>
      <c r="B6" s="461"/>
      <c r="C6" s="447" t="s">
        <v>80</v>
      </c>
      <c r="D6" s="448"/>
      <c r="E6" s="452"/>
      <c r="F6" s="447" t="s">
        <v>81</v>
      </c>
      <c r="G6" s="448"/>
      <c r="H6" s="463"/>
      <c r="I6" s="458" t="s">
        <v>36</v>
      </c>
      <c r="J6" s="458" t="s">
        <v>14</v>
      </c>
      <c r="K6" s="458" t="s">
        <v>15</v>
      </c>
      <c r="L6" s="458" t="s">
        <v>38</v>
      </c>
      <c r="M6" s="449" t="s">
        <v>13</v>
      </c>
      <c r="N6" s="450"/>
      <c r="O6" s="497"/>
      <c r="P6" s="491"/>
      <c r="Q6" s="484"/>
      <c r="R6" s="484"/>
      <c r="S6" s="484"/>
      <c r="T6" s="484"/>
      <c r="U6" s="484"/>
      <c r="V6" s="485"/>
      <c r="W6" s="449" t="s">
        <v>29</v>
      </c>
      <c r="X6" s="450"/>
      <c r="Y6" s="450"/>
      <c r="Z6" s="450"/>
      <c r="AA6" s="450"/>
      <c r="AB6" s="450"/>
      <c r="AC6" s="449" t="s">
        <v>29</v>
      </c>
      <c r="AD6" s="450"/>
      <c r="AE6" s="450"/>
      <c r="AF6" s="450"/>
      <c r="AG6" s="450"/>
      <c r="AH6" s="501"/>
      <c r="AI6" s="501"/>
    </row>
    <row r="7" spans="1:35" ht="13.5" thickBot="1">
      <c r="A7" s="466"/>
      <c r="B7" s="462"/>
      <c r="C7" s="20" t="s">
        <v>36</v>
      </c>
      <c r="D7" s="19" t="s">
        <v>14</v>
      </c>
      <c r="E7" s="19" t="s">
        <v>15</v>
      </c>
      <c r="F7" s="38" t="s">
        <v>36</v>
      </c>
      <c r="G7" s="21" t="s">
        <v>14</v>
      </c>
      <c r="H7" s="19" t="s">
        <v>15</v>
      </c>
      <c r="I7" s="493"/>
      <c r="J7" s="493"/>
      <c r="K7" s="493"/>
      <c r="L7" s="459"/>
      <c r="M7" s="20" t="s">
        <v>80</v>
      </c>
      <c r="N7" s="39" t="s">
        <v>81</v>
      </c>
      <c r="O7" s="498"/>
      <c r="P7" s="492"/>
      <c r="Q7" s="74" t="s">
        <v>2</v>
      </c>
      <c r="R7" s="40" t="s">
        <v>3</v>
      </c>
      <c r="S7" s="40" t="s">
        <v>11</v>
      </c>
      <c r="T7" s="40" t="s">
        <v>14</v>
      </c>
      <c r="U7" s="40" t="s">
        <v>27</v>
      </c>
      <c r="V7" s="41" t="s">
        <v>15</v>
      </c>
      <c r="W7" s="20" t="s">
        <v>2</v>
      </c>
      <c r="X7" s="21" t="s">
        <v>3</v>
      </c>
      <c r="Y7" s="21" t="s">
        <v>11</v>
      </c>
      <c r="Z7" s="21" t="s">
        <v>14</v>
      </c>
      <c r="AA7" s="21" t="s">
        <v>27</v>
      </c>
      <c r="AB7" s="39" t="s">
        <v>15</v>
      </c>
      <c r="AC7" s="20" t="s">
        <v>2</v>
      </c>
      <c r="AD7" s="21" t="s">
        <v>3</v>
      </c>
      <c r="AE7" s="21" t="s">
        <v>11</v>
      </c>
      <c r="AF7" s="21" t="s">
        <v>14</v>
      </c>
      <c r="AG7" s="21" t="s">
        <v>27</v>
      </c>
      <c r="AH7" s="19" t="s">
        <v>15</v>
      </c>
      <c r="AI7" s="502"/>
    </row>
    <row r="8" spans="1:35" ht="24">
      <c r="A8" s="10">
        <v>1</v>
      </c>
      <c r="B8" s="267" t="s">
        <v>217</v>
      </c>
      <c r="C8" s="217">
        <v>3</v>
      </c>
      <c r="D8" s="218">
        <v>2</v>
      </c>
      <c r="E8" s="219"/>
      <c r="F8" s="217"/>
      <c r="G8" s="220"/>
      <c r="H8" s="221">
        <v>1</v>
      </c>
      <c r="I8" s="217">
        <f aca="true" t="shared" si="0" ref="I8:I27">C8+F8</f>
        <v>3</v>
      </c>
      <c r="J8" s="218">
        <f aca="true" t="shared" si="1" ref="J8:J29">D8+G8</f>
        <v>2</v>
      </c>
      <c r="K8" s="221">
        <f aca="true" t="shared" si="2" ref="K8:K29">E8+H8</f>
        <v>1</v>
      </c>
      <c r="L8" s="222">
        <f aca="true" t="shared" si="3" ref="L8:L28">SUM(I8:K8)</f>
        <v>6</v>
      </c>
      <c r="M8" s="223" t="s">
        <v>47</v>
      </c>
      <c r="N8" s="377"/>
      <c r="O8" s="224">
        <v>75</v>
      </c>
      <c r="P8" s="224">
        <v>140</v>
      </c>
      <c r="Q8" s="225">
        <v>25</v>
      </c>
      <c r="R8" s="226">
        <f aca="true" t="shared" si="4" ref="R8:R29">X8+AD8</f>
        <v>0</v>
      </c>
      <c r="S8" s="226">
        <v>10</v>
      </c>
      <c r="T8" s="226">
        <v>40</v>
      </c>
      <c r="U8" s="226">
        <v>25</v>
      </c>
      <c r="V8" s="227">
        <v>40</v>
      </c>
      <c r="W8" s="217">
        <v>25</v>
      </c>
      <c r="X8" s="218"/>
      <c r="Y8" s="218">
        <v>10</v>
      </c>
      <c r="Z8" s="218">
        <v>40</v>
      </c>
      <c r="AA8" s="218">
        <v>25</v>
      </c>
      <c r="AB8" s="219"/>
      <c r="AC8" s="217"/>
      <c r="AD8" s="219"/>
      <c r="AE8" s="219"/>
      <c r="AF8" s="219"/>
      <c r="AG8" s="218"/>
      <c r="AH8" s="221">
        <v>40</v>
      </c>
      <c r="AI8" s="375" t="s">
        <v>74</v>
      </c>
    </row>
    <row r="9" spans="1:35" ht="24">
      <c r="A9" s="42">
        <v>2</v>
      </c>
      <c r="B9" s="255" t="s">
        <v>131</v>
      </c>
      <c r="C9" s="143">
        <v>1</v>
      </c>
      <c r="D9" s="144"/>
      <c r="E9" s="147"/>
      <c r="F9" s="143"/>
      <c r="G9" s="156">
        <v>6</v>
      </c>
      <c r="H9" s="145">
        <v>6</v>
      </c>
      <c r="I9" s="143">
        <f t="shared" si="0"/>
        <v>1</v>
      </c>
      <c r="J9" s="144">
        <f t="shared" si="1"/>
        <v>6</v>
      </c>
      <c r="K9" s="148">
        <f t="shared" si="2"/>
        <v>6</v>
      </c>
      <c r="L9" s="149">
        <f t="shared" si="3"/>
        <v>13</v>
      </c>
      <c r="M9" s="150"/>
      <c r="N9" s="151" t="s">
        <v>47</v>
      </c>
      <c r="O9" s="152">
        <v>155</v>
      </c>
      <c r="P9" s="152">
        <v>400</v>
      </c>
      <c r="Q9" s="153">
        <f aca="true" t="shared" si="5" ref="Q9:Q29">W9+AC9</f>
        <v>0</v>
      </c>
      <c r="R9" s="154">
        <f t="shared" si="4"/>
        <v>0</v>
      </c>
      <c r="S9" s="154">
        <v>35</v>
      </c>
      <c r="T9" s="154">
        <v>120</v>
      </c>
      <c r="U9" s="154">
        <v>5</v>
      </c>
      <c r="V9" s="155">
        <v>240</v>
      </c>
      <c r="W9" s="143"/>
      <c r="X9" s="144"/>
      <c r="Y9" s="144">
        <v>35</v>
      </c>
      <c r="Z9" s="144"/>
      <c r="AA9" s="144">
        <v>5</v>
      </c>
      <c r="AB9" s="147"/>
      <c r="AC9" s="143"/>
      <c r="AD9" s="144"/>
      <c r="AE9" s="147"/>
      <c r="AF9" s="147">
        <v>120</v>
      </c>
      <c r="AG9" s="144"/>
      <c r="AH9" s="145">
        <v>240</v>
      </c>
      <c r="AI9" s="376" t="s">
        <v>52</v>
      </c>
    </row>
    <row r="10" spans="1:35" ht="12.75">
      <c r="A10" s="406">
        <v>3</v>
      </c>
      <c r="B10" s="255" t="s">
        <v>132</v>
      </c>
      <c r="C10" s="143"/>
      <c r="D10" s="144"/>
      <c r="E10" s="147"/>
      <c r="F10" s="143"/>
      <c r="G10" s="156"/>
      <c r="H10" s="145"/>
      <c r="I10" s="143">
        <f t="shared" si="0"/>
        <v>0</v>
      </c>
      <c r="J10" s="144">
        <f t="shared" si="1"/>
        <v>0</v>
      </c>
      <c r="K10" s="148">
        <f t="shared" si="2"/>
        <v>0</v>
      </c>
      <c r="L10" s="149">
        <f t="shared" si="3"/>
        <v>0</v>
      </c>
      <c r="M10" s="157"/>
      <c r="N10" s="228"/>
      <c r="O10" s="152">
        <f>SUM(Q10:T10)</f>
        <v>0</v>
      </c>
      <c r="P10" s="152">
        <f>SUM(Q10:V10)</f>
        <v>0</v>
      </c>
      <c r="Q10" s="153">
        <f t="shared" si="5"/>
        <v>0</v>
      </c>
      <c r="R10" s="154">
        <f t="shared" si="4"/>
        <v>0</v>
      </c>
      <c r="S10" s="154">
        <f aca="true" t="shared" si="6" ref="S10:S28">Y10+AE10</f>
        <v>0</v>
      </c>
      <c r="T10" s="154">
        <f aca="true" t="shared" si="7" ref="T10:T29">Z10+AF10</f>
        <v>0</v>
      </c>
      <c r="U10" s="154">
        <f aca="true" t="shared" si="8" ref="U10:U28">AA10+AG10</f>
        <v>0</v>
      </c>
      <c r="V10" s="155">
        <f aca="true" t="shared" si="9" ref="V10:V29">AB10+AH10</f>
        <v>0</v>
      </c>
      <c r="W10" s="143"/>
      <c r="X10" s="144"/>
      <c r="Y10" s="144"/>
      <c r="Z10" s="144"/>
      <c r="AA10" s="144"/>
      <c r="AB10" s="147"/>
      <c r="AC10" s="143"/>
      <c r="AD10" s="147"/>
      <c r="AE10" s="147"/>
      <c r="AF10" s="147"/>
      <c r="AG10" s="144"/>
      <c r="AH10" s="145"/>
      <c r="AI10" s="97"/>
    </row>
    <row r="11" spans="1:35" ht="24">
      <c r="A11" s="407"/>
      <c r="B11" s="255" t="s">
        <v>133</v>
      </c>
      <c r="C11" s="143">
        <v>2</v>
      </c>
      <c r="D11" s="144">
        <v>5.5</v>
      </c>
      <c r="E11" s="147"/>
      <c r="F11" s="143"/>
      <c r="G11" s="156"/>
      <c r="H11" s="145">
        <v>5</v>
      </c>
      <c r="I11" s="143">
        <f t="shared" si="0"/>
        <v>2</v>
      </c>
      <c r="J11" s="144">
        <v>5.5</v>
      </c>
      <c r="K11" s="148">
        <f t="shared" si="2"/>
        <v>5</v>
      </c>
      <c r="L11" s="149">
        <f t="shared" si="3"/>
        <v>12.5</v>
      </c>
      <c r="M11" s="518" t="s">
        <v>47</v>
      </c>
      <c r="N11" s="527"/>
      <c r="O11" s="152">
        <v>160</v>
      </c>
      <c r="P11" s="152">
        <v>380</v>
      </c>
      <c r="Q11" s="153">
        <v>20</v>
      </c>
      <c r="R11" s="154">
        <f t="shared" si="4"/>
        <v>0</v>
      </c>
      <c r="S11" s="154">
        <v>30</v>
      </c>
      <c r="T11" s="154">
        <v>110</v>
      </c>
      <c r="U11" s="154">
        <v>10</v>
      </c>
      <c r="V11" s="155">
        <v>200</v>
      </c>
      <c r="W11" s="143">
        <v>20</v>
      </c>
      <c r="X11" s="144"/>
      <c r="Y11" s="144">
        <v>30</v>
      </c>
      <c r="Z11" s="144">
        <v>110</v>
      </c>
      <c r="AA11" s="144">
        <v>10</v>
      </c>
      <c r="AB11" s="147"/>
      <c r="AC11" s="143"/>
      <c r="AD11" s="144"/>
      <c r="AE11" s="147"/>
      <c r="AF11" s="147"/>
      <c r="AG11" s="144"/>
      <c r="AH11" s="145">
        <v>200</v>
      </c>
      <c r="AI11" s="97" t="s">
        <v>52</v>
      </c>
    </row>
    <row r="12" spans="1:35" ht="24">
      <c r="A12" s="407"/>
      <c r="B12" s="255" t="s">
        <v>134</v>
      </c>
      <c r="C12" s="143">
        <v>1</v>
      </c>
      <c r="D12" s="144">
        <v>0.5</v>
      </c>
      <c r="E12" s="147"/>
      <c r="F12" s="143"/>
      <c r="G12" s="156"/>
      <c r="H12" s="145"/>
      <c r="I12" s="143">
        <f t="shared" si="0"/>
        <v>1</v>
      </c>
      <c r="J12" s="144">
        <f t="shared" si="1"/>
        <v>0.5</v>
      </c>
      <c r="K12" s="148">
        <f t="shared" si="2"/>
        <v>0</v>
      </c>
      <c r="L12" s="149">
        <f t="shared" si="3"/>
        <v>1.5</v>
      </c>
      <c r="M12" s="519"/>
      <c r="N12" s="528"/>
      <c r="O12" s="152">
        <f>SUM(Q12:T12)</f>
        <v>35</v>
      </c>
      <c r="P12" s="152">
        <v>45</v>
      </c>
      <c r="Q12" s="153">
        <v>25</v>
      </c>
      <c r="R12" s="154">
        <f t="shared" si="4"/>
        <v>0</v>
      </c>
      <c r="S12" s="154">
        <f t="shared" si="6"/>
        <v>0</v>
      </c>
      <c r="T12" s="154">
        <f t="shared" si="7"/>
        <v>10</v>
      </c>
      <c r="U12" s="154">
        <v>10</v>
      </c>
      <c r="V12" s="155">
        <f t="shared" si="9"/>
        <v>0</v>
      </c>
      <c r="W12" s="143">
        <v>25</v>
      </c>
      <c r="X12" s="144"/>
      <c r="Y12" s="144"/>
      <c r="Z12" s="144">
        <v>10</v>
      </c>
      <c r="AA12" s="144">
        <v>10</v>
      </c>
      <c r="AB12" s="147"/>
      <c r="AC12" s="143"/>
      <c r="AD12" s="144"/>
      <c r="AE12" s="147"/>
      <c r="AF12" s="147"/>
      <c r="AG12" s="144"/>
      <c r="AH12" s="145"/>
      <c r="AI12" s="97" t="s">
        <v>52</v>
      </c>
    </row>
    <row r="13" spans="1:35" ht="24">
      <c r="A13" s="408"/>
      <c r="B13" s="255" t="s">
        <v>135</v>
      </c>
      <c r="C13" s="143">
        <v>1</v>
      </c>
      <c r="D13" s="144"/>
      <c r="E13" s="147"/>
      <c r="F13" s="143"/>
      <c r="G13" s="156"/>
      <c r="H13" s="145"/>
      <c r="I13" s="143">
        <f t="shared" si="0"/>
        <v>1</v>
      </c>
      <c r="J13" s="144">
        <f t="shared" si="1"/>
        <v>0</v>
      </c>
      <c r="K13" s="148">
        <f t="shared" si="2"/>
        <v>0</v>
      </c>
      <c r="L13" s="149">
        <f t="shared" si="3"/>
        <v>1</v>
      </c>
      <c r="M13" s="520"/>
      <c r="N13" s="529"/>
      <c r="O13" s="152">
        <f>SUM(Q13:T13)</f>
        <v>15</v>
      </c>
      <c r="P13" s="152">
        <f>SUM(Q13:V13)</f>
        <v>25</v>
      </c>
      <c r="Q13" s="153">
        <v>10</v>
      </c>
      <c r="R13" s="154">
        <f t="shared" si="4"/>
        <v>0</v>
      </c>
      <c r="S13" s="154">
        <f t="shared" si="6"/>
        <v>5</v>
      </c>
      <c r="T13" s="154">
        <f t="shared" si="7"/>
        <v>0</v>
      </c>
      <c r="U13" s="154">
        <v>10</v>
      </c>
      <c r="V13" s="155">
        <f t="shared" si="9"/>
        <v>0</v>
      </c>
      <c r="W13" s="143">
        <v>10</v>
      </c>
      <c r="X13" s="144"/>
      <c r="Y13" s="144">
        <v>5</v>
      </c>
      <c r="Z13" s="144"/>
      <c r="AA13" s="144">
        <v>10</v>
      </c>
      <c r="AB13" s="147"/>
      <c r="AC13" s="143"/>
      <c r="AD13" s="144"/>
      <c r="AE13" s="147"/>
      <c r="AF13" s="147"/>
      <c r="AG13" s="144"/>
      <c r="AH13" s="145"/>
      <c r="AI13" s="97" t="s">
        <v>52</v>
      </c>
    </row>
    <row r="14" spans="1:35" ht="12.75">
      <c r="A14" s="406">
        <v>4</v>
      </c>
      <c r="B14" s="523" t="s">
        <v>136</v>
      </c>
      <c r="C14" s="146">
        <v>2</v>
      </c>
      <c r="D14" s="144">
        <v>1</v>
      </c>
      <c r="E14" s="147"/>
      <c r="F14" s="143"/>
      <c r="G14" s="156"/>
      <c r="H14" s="147"/>
      <c r="I14" s="143">
        <f t="shared" si="0"/>
        <v>2</v>
      </c>
      <c r="J14" s="144">
        <f t="shared" si="1"/>
        <v>1</v>
      </c>
      <c r="K14" s="148">
        <f t="shared" si="2"/>
        <v>0</v>
      </c>
      <c r="L14" s="149">
        <f t="shared" si="3"/>
        <v>3</v>
      </c>
      <c r="M14" s="150"/>
      <c r="N14" s="530" t="s">
        <v>47</v>
      </c>
      <c r="O14" s="521">
        <v>55</v>
      </c>
      <c r="P14" s="521">
        <v>120</v>
      </c>
      <c r="Q14" s="153">
        <v>15</v>
      </c>
      <c r="R14" s="154">
        <f t="shared" si="4"/>
        <v>0</v>
      </c>
      <c r="S14" s="154">
        <f t="shared" si="6"/>
        <v>0</v>
      </c>
      <c r="T14" s="154">
        <f t="shared" si="7"/>
        <v>20</v>
      </c>
      <c r="U14" s="154">
        <v>25</v>
      </c>
      <c r="V14" s="155">
        <f t="shared" si="9"/>
        <v>0</v>
      </c>
      <c r="W14" s="143">
        <v>15</v>
      </c>
      <c r="X14" s="144"/>
      <c r="Y14" s="144"/>
      <c r="Z14" s="144">
        <v>20</v>
      </c>
      <c r="AA14" s="144">
        <v>25</v>
      </c>
      <c r="AB14" s="147"/>
      <c r="AC14" s="143"/>
      <c r="AD14" s="144"/>
      <c r="AE14" s="147"/>
      <c r="AF14" s="147"/>
      <c r="AG14" s="144"/>
      <c r="AH14" s="145"/>
      <c r="AI14" s="97" t="s">
        <v>75</v>
      </c>
    </row>
    <row r="15" spans="1:35" ht="12.75">
      <c r="A15" s="408"/>
      <c r="B15" s="524"/>
      <c r="C15" s="146"/>
      <c r="D15" s="144"/>
      <c r="E15" s="147"/>
      <c r="F15" s="143"/>
      <c r="G15" s="156">
        <v>1</v>
      </c>
      <c r="H15" s="147">
        <v>1</v>
      </c>
      <c r="I15" s="143">
        <f t="shared" si="0"/>
        <v>0</v>
      </c>
      <c r="J15" s="144">
        <f t="shared" si="1"/>
        <v>1</v>
      </c>
      <c r="K15" s="148">
        <f t="shared" si="2"/>
        <v>1</v>
      </c>
      <c r="L15" s="149">
        <f t="shared" si="3"/>
        <v>2</v>
      </c>
      <c r="M15" s="150"/>
      <c r="N15" s="531"/>
      <c r="O15" s="522"/>
      <c r="P15" s="522"/>
      <c r="Q15" s="153">
        <f t="shared" si="5"/>
        <v>0</v>
      </c>
      <c r="R15" s="154">
        <f t="shared" si="4"/>
        <v>0</v>
      </c>
      <c r="S15" s="154">
        <f t="shared" si="6"/>
        <v>0</v>
      </c>
      <c r="T15" s="154">
        <f t="shared" si="7"/>
        <v>20</v>
      </c>
      <c r="U15" s="154">
        <f t="shared" si="8"/>
        <v>0</v>
      </c>
      <c r="V15" s="155">
        <f t="shared" si="9"/>
        <v>40</v>
      </c>
      <c r="W15" s="143"/>
      <c r="X15" s="144"/>
      <c r="Y15" s="144"/>
      <c r="Z15" s="144"/>
      <c r="AA15" s="144"/>
      <c r="AB15" s="147"/>
      <c r="AC15" s="143"/>
      <c r="AD15" s="146"/>
      <c r="AE15" s="144"/>
      <c r="AF15" s="144">
        <v>20</v>
      </c>
      <c r="AG15" s="144"/>
      <c r="AH15" s="145">
        <v>40</v>
      </c>
      <c r="AI15" s="97" t="s">
        <v>71</v>
      </c>
    </row>
    <row r="16" spans="1:35" ht="24">
      <c r="A16" s="42">
        <v>5</v>
      </c>
      <c r="B16" s="367" t="s">
        <v>137</v>
      </c>
      <c r="C16" s="182">
        <v>4</v>
      </c>
      <c r="D16" s="168"/>
      <c r="E16" s="169"/>
      <c r="F16" s="167"/>
      <c r="G16" s="170">
        <v>2</v>
      </c>
      <c r="H16" s="169">
        <v>2</v>
      </c>
      <c r="I16" s="167">
        <f t="shared" si="0"/>
        <v>4</v>
      </c>
      <c r="J16" s="168">
        <f t="shared" si="1"/>
        <v>2</v>
      </c>
      <c r="K16" s="172">
        <f t="shared" si="2"/>
        <v>2</v>
      </c>
      <c r="L16" s="173">
        <f t="shared" si="3"/>
        <v>8</v>
      </c>
      <c r="M16" s="181"/>
      <c r="N16" s="175" t="s">
        <v>47</v>
      </c>
      <c r="O16" s="176">
        <f>SUM(Q16:T16)</f>
        <v>95</v>
      </c>
      <c r="P16" s="176">
        <f>SUM(Q16:V16)</f>
        <v>230</v>
      </c>
      <c r="Q16" s="177">
        <f t="shared" si="5"/>
        <v>25</v>
      </c>
      <c r="R16" s="178">
        <f t="shared" si="4"/>
        <v>0</v>
      </c>
      <c r="S16" s="178">
        <f t="shared" si="6"/>
        <v>30</v>
      </c>
      <c r="T16" s="178">
        <f t="shared" si="7"/>
        <v>40</v>
      </c>
      <c r="U16" s="178">
        <v>55</v>
      </c>
      <c r="V16" s="179">
        <f t="shared" si="9"/>
        <v>80</v>
      </c>
      <c r="W16" s="167">
        <v>25</v>
      </c>
      <c r="X16" s="168"/>
      <c r="Y16" s="168">
        <v>30</v>
      </c>
      <c r="Z16" s="168"/>
      <c r="AA16" s="168">
        <v>55</v>
      </c>
      <c r="AB16" s="169"/>
      <c r="AC16" s="167"/>
      <c r="AD16" s="182"/>
      <c r="AE16" s="168"/>
      <c r="AF16" s="168">
        <v>40</v>
      </c>
      <c r="AG16" s="168"/>
      <c r="AH16" s="171">
        <v>80</v>
      </c>
      <c r="AI16" s="94" t="s">
        <v>206</v>
      </c>
    </row>
    <row r="17" spans="1:35" ht="24">
      <c r="A17" s="42">
        <v>6</v>
      </c>
      <c r="B17" s="255" t="s">
        <v>138</v>
      </c>
      <c r="C17" s="146"/>
      <c r="D17" s="144"/>
      <c r="E17" s="147"/>
      <c r="F17" s="143">
        <v>1</v>
      </c>
      <c r="G17" s="156"/>
      <c r="H17" s="147"/>
      <c r="I17" s="143">
        <f t="shared" si="0"/>
        <v>1</v>
      </c>
      <c r="J17" s="144">
        <f t="shared" si="1"/>
        <v>0</v>
      </c>
      <c r="K17" s="148">
        <f t="shared" si="2"/>
        <v>0</v>
      </c>
      <c r="L17" s="149">
        <f t="shared" si="3"/>
        <v>1</v>
      </c>
      <c r="M17" s="150"/>
      <c r="N17" s="151" t="s">
        <v>51</v>
      </c>
      <c r="O17" s="152">
        <f>SUM(Q17:T17)</f>
        <v>30</v>
      </c>
      <c r="P17" s="152">
        <f>SUM(Q17:V17)</f>
        <v>55</v>
      </c>
      <c r="Q17" s="153">
        <f t="shared" si="5"/>
        <v>10</v>
      </c>
      <c r="R17" s="154">
        <f t="shared" si="4"/>
        <v>0</v>
      </c>
      <c r="S17" s="154">
        <f t="shared" si="6"/>
        <v>20</v>
      </c>
      <c r="T17" s="154">
        <f t="shared" si="7"/>
        <v>0</v>
      </c>
      <c r="U17" s="154">
        <f t="shared" si="8"/>
        <v>25</v>
      </c>
      <c r="V17" s="155">
        <f t="shared" si="9"/>
        <v>0</v>
      </c>
      <c r="W17" s="143"/>
      <c r="X17" s="144"/>
      <c r="Y17" s="144"/>
      <c r="Z17" s="144"/>
      <c r="AA17" s="144"/>
      <c r="AB17" s="147"/>
      <c r="AC17" s="143">
        <v>10</v>
      </c>
      <c r="AD17" s="146"/>
      <c r="AE17" s="144">
        <v>20</v>
      </c>
      <c r="AF17" s="144"/>
      <c r="AG17" s="144">
        <v>25</v>
      </c>
      <c r="AH17" s="145"/>
      <c r="AI17" s="97" t="s">
        <v>209</v>
      </c>
    </row>
    <row r="18" spans="1:35" ht="25.5">
      <c r="A18" s="406">
        <v>7</v>
      </c>
      <c r="B18" s="255" t="s">
        <v>139</v>
      </c>
      <c r="C18" s="146"/>
      <c r="D18" s="144"/>
      <c r="E18" s="147"/>
      <c r="F18" s="143"/>
      <c r="G18" s="156"/>
      <c r="H18" s="147"/>
      <c r="I18" s="143">
        <f t="shared" si="0"/>
        <v>0</v>
      </c>
      <c r="J18" s="144">
        <f t="shared" si="1"/>
        <v>0</v>
      </c>
      <c r="K18" s="148">
        <f t="shared" si="2"/>
        <v>0</v>
      </c>
      <c r="L18" s="149">
        <f t="shared" si="3"/>
        <v>0</v>
      </c>
      <c r="M18" s="150"/>
      <c r="N18" s="151"/>
      <c r="O18" s="152">
        <f>SUM(Q18:T18)</f>
        <v>0</v>
      </c>
      <c r="P18" s="152">
        <f>SUM(Q18:V18)</f>
        <v>0</v>
      </c>
      <c r="Q18" s="153">
        <f t="shared" si="5"/>
        <v>0</v>
      </c>
      <c r="R18" s="154">
        <f t="shared" si="4"/>
        <v>0</v>
      </c>
      <c r="S18" s="154">
        <f t="shared" si="6"/>
        <v>0</v>
      </c>
      <c r="T18" s="154">
        <f t="shared" si="7"/>
        <v>0</v>
      </c>
      <c r="U18" s="154">
        <f t="shared" si="8"/>
        <v>0</v>
      </c>
      <c r="V18" s="155">
        <f t="shared" si="9"/>
        <v>0</v>
      </c>
      <c r="W18" s="143"/>
      <c r="X18" s="144"/>
      <c r="Y18" s="144"/>
      <c r="Z18" s="144"/>
      <c r="AA18" s="144"/>
      <c r="AB18" s="147"/>
      <c r="AC18" s="143"/>
      <c r="AD18" s="146"/>
      <c r="AE18" s="144"/>
      <c r="AF18" s="144"/>
      <c r="AG18" s="144"/>
      <c r="AH18" s="145"/>
      <c r="AI18" s="97"/>
    </row>
    <row r="19" spans="1:35" ht="12.75">
      <c r="A19" s="407"/>
      <c r="B19" s="523" t="s">
        <v>140</v>
      </c>
      <c r="C19" s="146">
        <v>1.5</v>
      </c>
      <c r="D19" s="144"/>
      <c r="E19" s="147"/>
      <c r="F19" s="143"/>
      <c r="G19" s="156"/>
      <c r="H19" s="147"/>
      <c r="I19" s="143">
        <v>1.5</v>
      </c>
      <c r="J19" s="144">
        <f t="shared" si="1"/>
        <v>0</v>
      </c>
      <c r="K19" s="148">
        <f t="shared" si="2"/>
        <v>0</v>
      </c>
      <c r="L19" s="149">
        <v>1</v>
      </c>
      <c r="M19" s="525" t="s">
        <v>51</v>
      </c>
      <c r="N19" s="151"/>
      <c r="O19" s="152">
        <v>16</v>
      </c>
      <c r="P19" s="152">
        <f>SUM(Q19:V19)</f>
        <v>37</v>
      </c>
      <c r="Q19" s="153">
        <v>16</v>
      </c>
      <c r="R19" s="154">
        <f t="shared" si="4"/>
        <v>0</v>
      </c>
      <c r="S19" s="154">
        <f t="shared" si="6"/>
        <v>0</v>
      </c>
      <c r="T19" s="154">
        <f t="shared" si="7"/>
        <v>0</v>
      </c>
      <c r="U19" s="154">
        <v>21</v>
      </c>
      <c r="V19" s="155">
        <f t="shared" si="9"/>
        <v>0</v>
      </c>
      <c r="W19" s="143">
        <v>16</v>
      </c>
      <c r="X19" s="144"/>
      <c r="Y19" s="144"/>
      <c r="Z19" s="144"/>
      <c r="AA19" s="144">
        <v>21</v>
      </c>
      <c r="AB19" s="147"/>
      <c r="AC19" s="143"/>
      <c r="AD19" s="146"/>
      <c r="AE19" s="144"/>
      <c r="AF19" s="144"/>
      <c r="AG19" s="144"/>
      <c r="AH19" s="145"/>
      <c r="AI19" s="97" t="s">
        <v>76</v>
      </c>
    </row>
    <row r="20" spans="1:35" ht="24">
      <c r="A20" s="407"/>
      <c r="B20" s="524"/>
      <c r="C20" s="146"/>
      <c r="D20" s="144">
        <v>1.5</v>
      </c>
      <c r="E20" s="147"/>
      <c r="F20" s="143"/>
      <c r="G20" s="156"/>
      <c r="H20" s="147"/>
      <c r="I20" s="143">
        <f t="shared" si="0"/>
        <v>0</v>
      </c>
      <c r="J20" s="144">
        <f t="shared" si="1"/>
        <v>1.5</v>
      </c>
      <c r="K20" s="148">
        <f t="shared" si="2"/>
        <v>0</v>
      </c>
      <c r="L20" s="149">
        <f t="shared" si="3"/>
        <v>1.5</v>
      </c>
      <c r="M20" s="526"/>
      <c r="N20" s="151"/>
      <c r="O20" s="152">
        <v>30</v>
      </c>
      <c r="P20" s="152">
        <v>30</v>
      </c>
      <c r="Q20" s="153">
        <f t="shared" si="5"/>
        <v>0</v>
      </c>
      <c r="R20" s="154">
        <f t="shared" si="4"/>
        <v>0</v>
      </c>
      <c r="S20" s="154">
        <f t="shared" si="6"/>
        <v>0</v>
      </c>
      <c r="T20" s="154">
        <v>30</v>
      </c>
      <c r="U20" s="154">
        <f t="shared" si="8"/>
        <v>0</v>
      </c>
      <c r="V20" s="155">
        <f t="shared" si="9"/>
        <v>0</v>
      </c>
      <c r="W20" s="143"/>
      <c r="X20" s="144"/>
      <c r="Y20" s="144"/>
      <c r="Z20" s="144">
        <v>30</v>
      </c>
      <c r="AA20" s="144"/>
      <c r="AB20" s="147"/>
      <c r="AC20" s="143"/>
      <c r="AD20" s="146"/>
      <c r="AE20" s="146"/>
      <c r="AF20" s="146"/>
      <c r="AG20" s="144"/>
      <c r="AH20" s="145"/>
      <c r="AI20" s="97" t="s">
        <v>52</v>
      </c>
    </row>
    <row r="21" spans="1:35" ht="48">
      <c r="A21" s="408"/>
      <c r="B21" s="268" t="s">
        <v>141</v>
      </c>
      <c r="C21" s="146">
        <v>0.5</v>
      </c>
      <c r="D21" s="144">
        <v>0.5</v>
      </c>
      <c r="E21" s="147"/>
      <c r="F21" s="143"/>
      <c r="G21" s="144"/>
      <c r="H21" s="147"/>
      <c r="I21" s="143">
        <v>0.5</v>
      </c>
      <c r="J21" s="144">
        <f t="shared" si="1"/>
        <v>0.5</v>
      </c>
      <c r="K21" s="148">
        <f t="shared" si="2"/>
        <v>0</v>
      </c>
      <c r="L21" s="149">
        <f t="shared" si="3"/>
        <v>1</v>
      </c>
      <c r="M21" s="229" t="s">
        <v>51</v>
      </c>
      <c r="N21" s="151"/>
      <c r="O21" s="152">
        <f>SUM(Q21:T21)</f>
        <v>23</v>
      </c>
      <c r="P21" s="152">
        <f>SUM(Q21:V21)</f>
        <v>23</v>
      </c>
      <c r="Q21" s="153">
        <f t="shared" si="5"/>
        <v>3</v>
      </c>
      <c r="R21" s="154">
        <f t="shared" si="4"/>
        <v>0</v>
      </c>
      <c r="S21" s="154">
        <f t="shared" si="6"/>
        <v>10</v>
      </c>
      <c r="T21" s="154">
        <f t="shared" si="7"/>
        <v>10</v>
      </c>
      <c r="U21" s="154">
        <f t="shared" si="8"/>
        <v>0</v>
      </c>
      <c r="V21" s="155">
        <f t="shared" si="9"/>
        <v>0</v>
      </c>
      <c r="W21" s="143">
        <v>3</v>
      </c>
      <c r="X21" s="146"/>
      <c r="Y21" s="146">
        <v>10</v>
      </c>
      <c r="Z21" s="146">
        <v>10</v>
      </c>
      <c r="AA21" s="144"/>
      <c r="AB21" s="147"/>
      <c r="AC21" s="143"/>
      <c r="AD21" s="146"/>
      <c r="AE21" s="146"/>
      <c r="AF21" s="146"/>
      <c r="AG21" s="144"/>
      <c r="AH21" s="145"/>
      <c r="AI21" s="97" t="s">
        <v>77</v>
      </c>
    </row>
    <row r="22" spans="1:35" ht="33.75" customHeight="1">
      <c r="A22" s="89">
        <v>8</v>
      </c>
      <c r="B22" s="269" t="s">
        <v>92</v>
      </c>
      <c r="C22" s="30"/>
      <c r="D22" s="32"/>
      <c r="E22" s="33"/>
      <c r="F22" s="30"/>
      <c r="G22" s="11"/>
      <c r="H22" s="29"/>
      <c r="I22" s="43">
        <f t="shared" si="0"/>
        <v>0</v>
      </c>
      <c r="J22" s="47">
        <f t="shared" si="1"/>
        <v>0</v>
      </c>
      <c r="K22" s="57">
        <f t="shared" si="2"/>
        <v>0</v>
      </c>
      <c r="L22" s="42">
        <f t="shared" si="3"/>
        <v>0</v>
      </c>
      <c r="M22" s="51"/>
      <c r="N22" s="31" t="s">
        <v>51</v>
      </c>
      <c r="O22" s="70">
        <v>0</v>
      </c>
      <c r="P22" s="37">
        <v>0</v>
      </c>
      <c r="Q22" s="72">
        <v>0</v>
      </c>
      <c r="R22" s="45">
        <v>0</v>
      </c>
      <c r="S22" s="45">
        <f t="shared" si="6"/>
        <v>0</v>
      </c>
      <c r="T22" s="45">
        <f t="shared" si="7"/>
        <v>0</v>
      </c>
      <c r="U22" s="45">
        <v>0</v>
      </c>
      <c r="V22" s="46">
        <f t="shared" si="9"/>
        <v>0</v>
      </c>
      <c r="W22" s="30"/>
      <c r="X22" s="32"/>
      <c r="Y22" s="32"/>
      <c r="Z22" s="32"/>
      <c r="AA22" s="32"/>
      <c r="AB22" s="33"/>
      <c r="AC22" s="30"/>
      <c r="AD22" s="12"/>
      <c r="AE22" s="12"/>
      <c r="AF22" s="12"/>
      <c r="AG22" s="32"/>
      <c r="AH22" s="29"/>
      <c r="AI22" s="8" t="s">
        <v>78</v>
      </c>
    </row>
    <row r="23" spans="1:35" ht="24">
      <c r="A23" s="42">
        <v>9</v>
      </c>
      <c r="B23" s="254" t="s">
        <v>142</v>
      </c>
      <c r="C23" s="182">
        <v>2</v>
      </c>
      <c r="D23" s="168">
        <v>1</v>
      </c>
      <c r="E23" s="169"/>
      <c r="F23" s="167"/>
      <c r="G23" s="169"/>
      <c r="H23" s="171"/>
      <c r="I23" s="167">
        <f t="shared" si="0"/>
        <v>2</v>
      </c>
      <c r="J23" s="168">
        <f t="shared" si="1"/>
        <v>1</v>
      </c>
      <c r="K23" s="172">
        <f t="shared" si="2"/>
        <v>0</v>
      </c>
      <c r="L23" s="173">
        <f t="shared" si="3"/>
        <v>3</v>
      </c>
      <c r="M23" s="181" t="s">
        <v>47</v>
      </c>
      <c r="N23" s="175"/>
      <c r="O23" s="176">
        <v>35</v>
      </c>
      <c r="P23" s="176">
        <v>50</v>
      </c>
      <c r="Q23" s="177">
        <v>5</v>
      </c>
      <c r="R23" s="178">
        <v>10</v>
      </c>
      <c r="S23" s="178">
        <f t="shared" si="6"/>
        <v>0</v>
      </c>
      <c r="T23" s="178">
        <v>20</v>
      </c>
      <c r="U23" s="178">
        <v>15</v>
      </c>
      <c r="V23" s="179">
        <f t="shared" si="9"/>
        <v>0</v>
      </c>
      <c r="W23" s="167">
        <v>5</v>
      </c>
      <c r="X23" s="168">
        <v>10</v>
      </c>
      <c r="Y23" s="168"/>
      <c r="Z23" s="168">
        <v>20</v>
      </c>
      <c r="AA23" s="168">
        <v>15</v>
      </c>
      <c r="AB23" s="169"/>
      <c r="AC23" s="167"/>
      <c r="AD23" s="182"/>
      <c r="AE23" s="182"/>
      <c r="AF23" s="182"/>
      <c r="AG23" s="168"/>
      <c r="AH23" s="171"/>
      <c r="AI23" s="95" t="s">
        <v>206</v>
      </c>
    </row>
    <row r="24" spans="1:35" ht="12.75">
      <c r="A24" s="406">
        <v>10</v>
      </c>
      <c r="B24" s="254" t="s">
        <v>143</v>
      </c>
      <c r="C24" s="182"/>
      <c r="D24" s="168"/>
      <c r="E24" s="169"/>
      <c r="F24" s="167"/>
      <c r="G24" s="168"/>
      <c r="H24" s="171"/>
      <c r="I24" s="167">
        <f t="shared" si="0"/>
        <v>0</v>
      </c>
      <c r="J24" s="168">
        <f t="shared" si="1"/>
        <v>0</v>
      </c>
      <c r="K24" s="172">
        <f t="shared" si="2"/>
        <v>0</v>
      </c>
      <c r="L24" s="173">
        <f t="shared" si="3"/>
        <v>0</v>
      </c>
      <c r="M24" s="174"/>
      <c r="N24" s="230" t="s">
        <v>51</v>
      </c>
      <c r="O24" s="176">
        <v>20</v>
      </c>
      <c r="P24" s="176">
        <v>30</v>
      </c>
      <c r="Q24" s="177">
        <f t="shared" si="5"/>
        <v>0</v>
      </c>
      <c r="R24" s="178">
        <v>10</v>
      </c>
      <c r="S24" s="178">
        <f t="shared" si="6"/>
        <v>0</v>
      </c>
      <c r="T24" s="178">
        <f t="shared" si="7"/>
        <v>0</v>
      </c>
      <c r="U24" s="178">
        <v>20</v>
      </c>
      <c r="V24" s="179">
        <f t="shared" si="9"/>
        <v>0</v>
      </c>
      <c r="W24" s="167"/>
      <c r="X24" s="168"/>
      <c r="Y24" s="168"/>
      <c r="Z24" s="168"/>
      <c r="AA24" s="168"/>
      <c r="AB24" s="169"/>
      <c r="AC24" s="167"/>
      <c r="AD24" s="182">
        <v>10</v>
      </c>
      <c r="AE24" s="182"/>
      <c r="AF24" s="182"/>
      <c r="AG24" s="168">
        <v>20</v>
      </c>
      <c r="AH24" s="171"/>
      <c r="AI24" s="94"/>
    </row>
    <row r="25" spans="1:35" ht="37.5" customHeight="1">
      <c r="A25" s="407"/>
      <c r="B25" s="261" t="s">
        <v>144</v>
      </c>
      <c r="C25" s="182"/>
      <c r="D25" s="168"/>
      <c r="E25" s="169"/>
      <c r="F25" s="167"/>
      <c r="G25" s="168"/>
      <c r="H25" s="171"/>
      <c r="I25" s="167">
        <f t="shared" si="0"/>
        <v>0</v>
      </c>
      <c r="J25" s="168">
        <f t="shared" si="1"/>
        <v>0</v>
      </c>
      <c r="K25" s="172">
        <f t="shared" si="2"/>
        <v>0</v>
      </c>
      <c r="L25" s="173">
        <f t="shared" si="3"/>
        <v>0</v>
      </c>
      <c r="M25" s="181"/>
      <c r="N25" s="175"/>
      <c r="O25" s="176">
        <v>0</v>
      </c>
      <c r="P25" s="176">
        <v>0</v>
      </c>
      <c r="Q25" s="177">
        <v>0</v>
      </c>
      <c r="R25" s="178">
        <f t="shared" si="4"/>
        <v>0</v>
      </c>
      <c r="S25" s="178">
        <f t="shared" si="6"/>
        <v>0</v>
      </c>
      <c r="T25" s="178">
        <f t="shared" si="7"/>
        <v>0</v>
      </c>
      <c r="U25" s="178">
        <f t="shared" si="8"/>
        <v>0</v>
      </c>
      <c r="V25" s="179">
        <f t="shared" si="9"/>
        <v>0</v>
      </c>
      <c r="W25" s="167"/>
      <c r="X25" s="168"/>
      <c r="Y25" s="168"/>
      <c r="Z25" s="168"/>
      <c r="AA25" s="168"/>
      <c r="AB25" s="169"/>
      <c r="AC25" s="167"/>
      <c r="AD25" s="168"/>
      <c r="AE25" s="168"/>
      <c r="AF25" s="182"/>
      <c r="AG25" s="168"/>
      <c r="AH25" s="171"/>
      <c r="AI25" s="94" t="s">
        <v>79</v>
      </c>
    </row>
    <row r="26" spans="1:35" ht="48">
      <c r="A26" s="407"/>
      <c r="B26" s="254" t="s">
        <v>145</v>
      </c>
      <c r="C26" s="167"/>
      <c r="D26" s="168"/>
      <c r="E26" s="169"/>
      <c r="F26" s="167"/>
      <c r="G26" s="170"/>
      <c r="H26" s="171"/>
      <c r="I26" s="167">
        <f t="shared" si="0"/>
        <v>0</v>
      </c>
      <c r="J26" s="168">
        <f t="shared" si="1"/>
        <v>0</v>
      </c>
      <c r="K26" s="172">
        <f t="shared" si="2"/>
        <v>0</v>
      </c>
      <c r="L26" s="173">
        <f t="shared" si="3"/>
        <v>0</v>
      </c>
      <c r="M26" s="181"/>
      <c r="N26" s="175"/>
      <c r="O26" s="176">
        <v>0</v>
      </c>
      <c r="P26" s="176">
        <v>0</v>
      </c>
      <c r="Q26" s="177">
        <v>0</v>
      </c>
      <c r="R26" s="178">
        <f t="shared" si="4"/>
        <v>0</v>
      </c>
      <c r="S26" s="178">
        <v>0</v>
      </c>
      <c r="T26" s="178">
        <f t="shared" si="7"/>
        <v>0</v>
      </c>
      <c r="U26" s="178">
        <f t="shared" si="8"/>
        <v>0</v>
      </c>
      <c r="V26" s="179">
        <f t="shared" si="9"/>
        <v>0</v>
      </c>
      <c r="W26" s="167"/>
      <c r="X26" s="168"/>
      <c r="Y26" s="168"/>
      <c r="Z26" s="168"/>
      <c r="AA26" s="168"/>
      <c r="AB26" s="169"/>
      <c r="AC26" s="167"/>
      <c r="AD26" s="168"/>
      <c r="AE26" s="168"/>
      <c r="AF26" s="182"/>
      <c r="AG26" s="168"/>
      <c r="AH26" s="171"/>
      <c r="AI26" s="94" t="s">
        <v>77</v>
      </c>
    </row>
    <row r="27" spans="1:35" ht="12.75">
      <c r="A27" s="408"/>
      <c r="B27" s="254" t="s">
        <v>146</v>
      </c>
      <c r="C27" s="167"/>
      <c r="D27" s="168"/>
      <c r="E27" s="169"/>
      <c r="F27" s="167"/>
      <c r="G27" s="170"/>
      <c r="H27" s="171"/>
      <c r="I27" s="167">
        <f t="shared" si="0"/>
        <v>0</v>
      </c>
      <c r="J27" s="168">
        <f t="shared" si="1"/>
        <v>0</v>
      </c>
      <c r="K27" s="172">
        <f t="shared" si="2"/>
        <v>0</v>
      </c>
      <c r="L27" s="173">
        <f t="shared" si="3"/>
        <v>0</v>
      </c>
      <c r="M27" s="181"/>
      <c r="N27" s="175"/>
      <c r="O27" s="176">
        <v>0</v>
      </c>
      <c r="P27" s="176">
        <v>0</v>
      </c>
      <c r="Q27" s="177">
        <v>0</v>
      </c>
      <c r="R27" s="178">
        <f t="shared" si="4"/>
        <v>0</v>
      </c>
      <c r="S27" s="178">
        <f t="shared" si="6"/>
        <v>0</v>
      </c>
      <c r="T27" s="178">
        <f t="shared" si="7"/>
        <v>0</v>
      </c>
      <c r="U27" s="178">
        <f t="shared" si="8"/>
        <v>0</v>
      </c>
      <c r="V27" s="179">
        <f t="shared" si="9"/>
        <v>0</v>
      </c>
      <c r="W27" s="167"/>
      <c r="X27" s="168"/>
      <c r="Y27" s="168"/>
      <c r="Z27" s="168"/>
      <c r="AA27" s="168"/>
      <c r="AB27" s="169"/>
      <c r="AC27" s="167"/>
      <c r="AD27" s="168"/>
      <c r="AE27" s="168"/>
      <c r="AF27" s="182"/>
      <c r="AG27" s="168"/>
      <c r="AH27" s="171"/>
      <c r="AI27" s="94" t="s">
        <v>75</v>
      </c>
    </row>
    <row r="28" spans="1:35" ht="21" customHeight="1">
      <c r="A28" s="42">
        <v>11</v>
      </c>
      <c r="B28" s="270" t="s">
        <v>90</v>
      </c>
      <c r="C28" s="30"/>
      <c r="D28" s="32"/>
      <c r="E28" s="33"/>
      <c r="F28" s="30">
        <v>5</v>
      </c>
      <c r="G28" s="11"/>
      <c r="H28" s="29"/>
      <c r="I28" s="43">
        <v>5</v>
      </c>
      <c r="J28" s="47">
        <f t="shared" si="1"/>
        <v>0</v>
      </c>
      <c r="K28" s="57">
        <f t="shared" si="2"/>
        <v>0</v>
      </c>
      <c r="L28" s="42">
        <f t="shared" si="3"/>
        <v>5</v>
      </c>
      <c r="M28" s="34"/>
      <c r="N28" s="31" t="s">
        <v>47</v>
      </c>
      <c r="O28" s="70">
        <f>SUM(Q28:T28)</f>
        <v>0</v>
      </c>
      <c r="P28" s="37">
        <f>SUM(Q28:V28)</f>
        <v>0</v>
      </c>
      <c r="Q28" s="72">
        <f t="shared" si="5"/>
        <v>0</v>
      </c>
      <c r="R28" s="45">
        <f t="shared" si="4"/>
        <v>0</v>
      </c>
      <c r="S28" s="45">
        <f t="shared" si="6"/>
        <v>0</v>
      </c>
      <c r="T28" s="45">
        <f t="shared" si="7"/>
        <v>0</v>
      </c>
      <c r="U28" s="45">
        <f t="shared" si="8"/>
        <v>0</v>
      </c>
      <c r="V28" s="46">
        <f t="shared" si="9"/>
        <v>0</v>
      </c>
      <c r="W28" s="30"/>
      <c r="X28" s="32"/>
      <c r="Y28" s="32"/>
      <c r="Z28" s="32"/>
      <c r="AA28" s="32"/>
      <c r="AB28" s="33"/>
      <c r="AC28" s="30"/>
      <c r="AD28" s="12"/>
      <c r="AE28" s="12"/>
      <c r="AF28" s="12"/>
      <c r="AG28" s="32"/>
      <c r="AH28" s="29"/>
      <c r="AI28" s="8"/>
    </row>
    <row r="29" spans="1:35" ht="52.5" customHeight="1" thickBot="1">
      <c r="A29" s="42"/>
      <c r="B29" s="262" t="s">
        <v>88</v>
      </c>
      <c r="C29" s="183">
        <v>0</v>
      </c>
      <c r="D29" s="184"/>
      <c r="E29" s="185"/>
      <c r="F29" s="183"/>
      <c r="G29" s="186"/>
      <c r="H29" s="187"/>
      <c r="I29" s="183">
        <v>0</v>
      </c>
      <c r="J29" s="184">
        <f t="shared" si="1"/>
        <v>0</v>
      </c>
      <c r="K29" s="188">
        <f t="shared" si="2"/>
        <v>0</v>
      </c>
      <c r="L29" s="189">
        <v>0</v>
      </c>
      <c r="M29" s="190"/>
      <c r="N29" s="209"/>
      <c r="O29" s="192">
        <f>SUM(Q29:T29)</f>
        <v>20</v>
      </c>
      <c r="P29" s="192">
        <f>SUM(Q29:V29)</f>
        <v>30</v>
      </c>
      <c r="Q29" s="210">
        <f t="shared" si="5"/>
        <v>0</v>
      </c>
      <c r="R29" s="194">
        <f t="shared" si="4"/>
        <v>0</v>
      </c>
      <c r="S29" s="194">
        <v>20</v>
      </c>
      <c r="T29" s="194">
        <f t="shared" si="7"/>
        <v>0</v>
      </c>
      <c r="U29" s="194">
        <v>10</v>
      </c>
      <c r="V29" s="211">
        <f t="shared" si="9"/>
        <v>0</v>
      </c>
      <c r="W29" s="183"/>
      <c r="X29" s="184"/>
      <c r="Y29" s="184">
        <v>20</v>
      </c>
      <c r="Z29" s="184"/>
      <c r="AA29" s="184">
        <v>10</v>
      </c>
      <c r="AB29" s="185"/>
      <c r="AC29" s="183"/>
      <c r="AD29" s="196"/>
      <c r="AE29" s="196"/>
      <c r="AF29" s="196"/>
      <c r="AG29" s="184"/>
      <c r="AH29" s="187"/>
      <c r="AI29" s="197" t="s">
        <v>65</v>
      </c>
    </row>
    <row r="30" spans="1:35" s="7" customFormat="1" ht="12.75" customHeight="1" thickBot="1">
      <c r="A30" s="494" t="s">
        <v>6</v>
      </c>
      <c r="B30" s="495"/>
      <c r="C30" s="20">
        <f aca="true" t="shared" si="10" ref="C30:L30">SUM(C8:C29)</f>
        <v>18</v>
      </c>
      <c r="D30" s="21">
        <f t="shared" si="10"/>
        <v>12</v>
      </c>
      <c r="E30" s="19">
        <f t="shared" si="10"/>
        <v>0</v>
      </c>
      <c r="F30" s="20">
        <f t="shared" si="10"/>
        <v>6</v>
      </c>
      <c r="G30" s="21">
        <f t="shared" si="10"/>
        <v>9</v>
      </c>
      <c r="H30" s="19">
        <f t="shared" si="10"/>
        <v>15</v>
      </c>
      <c r="I30" s="58">
        <f t="shared" si="10"/>
        <v>24</v>
      </c>
      <c r="J30" s="59">
        <f t="shared" si="10"/>
        <v>21</v>
      </c>
      <c r="K30" s="60">
        <f t="shared" si="10"/>
        <v>15</v>
      </c>
      <c r="L30" s="9">
        <f t="shared" si="10"/>
        <v>59.5</v>
      </c>
      <c r="M30" s="49">
        <f>COUNTIF(M8:M29,"EGZ")</f>
        <v>3</v>
      </c>
      <c r="N30" s="71">
        <f>COUNTIF(N8:N29,"EGZ")</f>
        <v>4</v>
      </c>
      <c r="O30" s="73">
        <f>SUM(O8:O29)</f>
        <v>764</v>
      </c>
      <c r="P30" s="9">
        <f>SUM(P8:P29)</f>
        <v>1595</v>
      </c>
      <c r="Q30" s="49">
        <v>154</v>
      </c>
      <c r="R30" s="49">
        <f aca="true" t="shared" si="11" ref="R30:AH30">SUM(R8:R29)</f>
        <v>20</v>
      </c>
      <c r="S30" s="49">
        <f t="shared" si="11"/>
        <v>160</v>
      </c>
      <c r="T30" s="49">
        <f t="shared" si="11"/>
        <v>420</v>
      </c>
      <c r="U30" s="49">
        <f t="shared" si="11"/>
        <v>231</v>
      </c>
      <c r="V30" s="50">
        <f t="shared" si="11"/>
        <v>600</v>
      </c>
      <c r="W30" s="50">
        <f t="shared" si="11"/>
        <v>144</v>
      </c>
      <c r="X30" s="50">
        <f t="shared" si="11"/>
        <v>10</v>
      </c>
      <c r="Y30" s="50">
        <f t="shared" si="11"/>
        <v>140</v>
      </c>
      <c r="Z30" s="50">
        <f t="shared" si="11"/>
        <v>240</v>
      </c>
      <c r="AA30" s="50">
        <f t="shared" si="11"/>
        <v>186</v>
      </c>
      <c r="AB30" s="75">
        <f t="shared" si="11"/>
        <v>0</v>
      </c>
      <c r="AC30" s="76">
        <f t="shared" si="11"/>
        <v>10</v>
      </c>
      <c r="AD30" s="50">
        <f t="shared" si="11"/>
        <v>10</v>
      </c>
      <c r="AE30" s="50">
        <f t="shared" si="11"/>
        <v>20</v>
      </c>
      <c r="AF30" s="50">
        <f t="shared" si="11"/>
        <v>180</v>
      </c>
      <c r="AG30" s="50">
        <f t="shared" si="11"/>
        <v>45</v>
      </c>
      <c r="AH30" s="50">
        <f t="shared" si="11"/>
        <v>600</v>
      </c>
      <c r="AI30" s="374"/>
    </row>
    <row r="31" spans="1:35" s="7" customFormat="1" ht="23.25" customHeight="1" thickBot="1">
      <c r="A31" s="2"/>
      <c r="B31" s="9" t="s">
        <v>33</v>
      </c>
      <c r="C31" s="447">
        <f>SUM(C30:E30)</f>
        <v>30</v>
      </c>
      <c r="D31" s="448"/>
      <c r="E31" s="452"/>
      <c r="F31" s="447">
        <f>SUM(F30:H30)</f>
        <v>30</v>
      </c>
      <c r="G31" s="448"/>
      <c r="H31" s="448"/>
      <c r="I31" s="61"/>
      <c r="J31" s="414" t="s">
        <v>41</v>
      </c>
      <c r="K31" s="415"/>
      <c r="L31" s="416"/>
      <c r="M31" s="434" t="s">
        <v>42</v>
      </c>
      <c r="N31" s="405"/>
      <c r="O31" s="69"/>
      <c r="P31" s="14"/>
      <c r="Q31" s="470">
        <v>754</v>
      </c>
      <c r="R31" s="471"/>
      <c r="S31" s="471"/>
      <c r="T31" s="472"/>
      <c r="U31" s="476">
        <v>831</v>
      </c>
      <c r="V31" s="477"/>
      <c r="W31" s="473">
        <f>SUM(W30:Z30)</f>
        <v>534</v>
      </c>
      <c r="X31" s="474"/>
      <c r="Y31" s="474"/>
      <c r="Z31" s="475"/>
      <c r="AA31" s="447">
        <f>SUM(AA30:AB30)</f>
        <v>186</v>
      </c>
      <c r="AB31" s="448"/>
      <c r="AC31" s="473">
        <f>SUM(AC30:AF30)</f>
        <v>220</v>
      </c>
      <c r="AD31" s="474"/>
      <c r="AE31" s="474"/>
      <c r="AF31" s="475"/>
      <c r="AG31" s="447">
        <f>SUM(AG30:AH30)</f>
        <v>645</v>
      </c>
      <c r="AH31" s="463"/>
      <c r="AI31" s="15"/>
    </row>
    <row r="32" spans="1:35" s="7" customFormat="1" ht="12.75" customHeight="1" thickBot="1">
      <c r="A32" s="2"/>
      <c r="B32" s="56"/>
      <c r="C32" s="56"/>
      <c r="D32" s="56"/>
      <c r="E32" s="62"/>
      <c r="F32" s="56"/>
      <c r="G32" s="56"/>
      <c r="H32" s="56"/>
      <c r="I32" s="2"/>
      <c r="J32" s="404" t="s">
        <v>39</v>
      </c>
      <c r="K32" s="504"/>
      <c r="L32" s="504"/>
      <c r="M32" s="504"/>
      <c r="N32" s="505"/>
      <c r="O32" s="68"/>
      <c r="P32" s="14"/>
      <c r="Q32" s="476">
        <v>1585</v>
      </c>
      <c r="R32" s="478"/>
      <c r="S32" s="478"/>
      <c r="T32" s="478"/>
      <c r="U32" s="478"/>
      <c r="V32" s="452"/>
      <c r="W32" s="447">
        <f>W31+AA31</f>
        <v>720</v>
      </c>
      <c r="X32" s="478"/>
      <c r="Y32" s="478"/>
      <c r="Z32" s="478"/>
      <c r="AA32" s="478"/>
      <c r="AB32" s="478"/>
      <c r="AC32" s="447">
        <f>AC31+AG31</f>
        <v>865</v>
      </c>
      <c r="AD32" s="448"/>
      <c r="AE32" s="448"/>
      <c r="AF32" s="448"/>
      <c r="AG32" s="448"/>
      <c r="AH32" s="463"/>
      <c r="AI32" s="15"/>
    </row>
    <row r="33" spans="1:35" s="7" customFormat="1" ht="12.75" customHeight="1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4"/>
      <c r="N33" s="14"/>
      <c r="O33" s="14"/>
      <c r="P33" s="14"/>
      <c r="Q33" s="17"/>
      <c r="R33" s="17"/>
      <c r="S33" s="17"/>
      <c r="T33" s="17"/>
      <c r="U33" s="17"/>
      <c r="V33" s="18"/>
      <c r="W33" s="16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15"/>
    </row>
    <row r="34" spans="1:35" ht="12.75" customHeight="1">
      <c r="A34" s="437" t="s">
        <v>25</v>
      </c>
      <c r="B34" s="438"/>
      <c r="C34" s="439" t="s">
        <v>26</v>
      </c>
      <c r="D34" s="440"/>
      <c r="E34" s="440"/>
      <c r="F34" s="440"/>
      <c r="G34" s="440"/>
      <c r="H34" s="440"/>
      <c r="I34" s="440"/>
      <c r="J34" s="440"/>
      <c r="K34" s="440"/>
      <c r="L34" s="440"/>
      <c r="M34" s="440"/>
      <c r="N34" s="440"/>
      <c r="O34" s="440"/>
      <c r="P34" s="440"/>
      <c r="Q34" s="440"/>
      <c r="R34" s="440"/>
      <c r="S34" s="440"/>
      <c r="T34" s="440"/>
      <c r="U34" s="440"/>
      <c r="V34" s="508"/>
      <c r="W34" s="27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</row>
    <row r="35" spans="1:35" ht="12.75">
      <c r="A35" s="435" t="s">
        <v>44</v>
      </c>
      <c r="B35" s="436"/>
      <c r="C35" s="436" t="s">
        <v>8</v>
      </c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52" t="s">
        <v>28</v>
      </c>
      <c r="S35" s="22"/>
      <c r="T35" s="22"/>
      <c r="U35" s="22"/>
      <c r="V35" s="23"/>
      <c r="W35" s="27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</row>
    <row r="36" spans="1:35" ht="12.75">
      <c r="A36" s="455" t="s">
        <v>37</v>
      </c>
      <c r="B36" s="456"/>
      <c r="C36" s="436" t="s">
        <v>9</v>
      </c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24" t="s">
        <v>16</v>
      </c>
      <c r="S36" s="22"/>
      <c r="T36" s="22"/>
      <c r="U36" s="23"/>
      <c r="V36" s="55"/>
      <c r="W36" s="27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</row>
    <row r="37" spans="1:35" ht="13.5" thickBot="1">
      <c r="A37" s="455"/>
      <c r="B37" s="456"/>
      <c r="C37" s="456" t="s">
        <v>12</v>
      </c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53" t="s">
        <v>43</v>
      </c>
      <c r="S37" s="25"/>
      <c r="T37" s="25"/>
      <c r="U37" s="26"/>
      <c r="V37" s="54"/>
      <c r="W37" s="27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</row>
    <row r="38" spans="1:35" ht="13.5" thickBot="1">
      <c r="A38" s="409"/>
      <c r="B38" s="410"/>
      <c r="C38" s="411" t="s">
        <v>40</v>
      </c>
      <c r="D38" s="506"/>
      <c r="E38" s="506"/>
      <c r="F38" s="506"/>
      <c r="G38" s="506"/>
      <c r="H38" s="506"/>
      <c r="I38" s="506"/>
      <c r="J38" s="506"/>
      <c r="K38" s="506"/>
      <c r="L38" s="506"/>
      <c r="M38" s="506"/>
      <c r="N38" s="506"/>
      <c r="O38" s="506"/>
      <c r="P38" s="506"/>
      <c r="Q38" s="507"/>
      <c r="R38" s="66"/>
      <c r="S38" s="64"/>
      <c r="T38" s="64"/>
      <c r="U38" s="64"/>
      <c r="V38" s="63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</row>
    <row r="39" spans="1:22" ht="12.75">
      <c r="A39" s="453" t="s">
        <v>22</v>
      </c>
      <c r="B39" s="454"/>
      <c r="C39" s="431" t="s">
        <v>20</v>
      </c>
      <c r="D39" s="432"/>
      <c r="E39" s="432"/>
      <c r="F39" s="432"/>
      <c r="G39" s="432"/>
      <c r="H39" s="432"/>
      <c r="I39" s="432"/>
      <c r="J39" s="432"/>
      <c r="K39" s="432"/>
      <c r="L39" s="432"/>
      <c r="M39" s="457"/>
      <c r="N39" s="431" t="s">
        <v>21</v>
      </c>
      <c r="O39" s="432"/>
      <c r="P39" s="514"/>
      <c r="Q39" s="508"/>
      <c r="R39" s="65"/>
      <c r="V39" s="3"/>
    </row>
    <row r="40" spans="1:22" ht="12.75">
      <c r="A40" s="419" t="s">
        <v>17</v>
      </c>
      <c r="B40" s="420"/>
      <c r="C40" s="421">
        <v>15</v>
      </c>
      <c r="D40" s="422"/>
      <c r="E40" s="422"/>
      <c r="F40" s="422"/>
      <c r="G40" s="422"/>
      <c r="H40" s="422"/>
      <c r="I40" s="422"/>
      <c r="J40" s="422"/>
      <c r="K40" s="422"/>
      <c r="L40" s="422"/>
      <c r="M40" s="423"/>
      <c r="N40" s="421">
        <v>15</v>
      </c>
      <c r="O40" s="422"/>
      <c r="P40" s="422"/>
      <c r="Q40" s="430"/>
      <c r="R40" s="4"/>
      <c r="V40" s="5"/>
    </row>
    <row r="41" spans="1:22" ht="12.75">
      <c r="A41" s="419" t="s">
        <v>18</v>
      </c>
      <c r="B41" s="420"/>
      <c r="C41" s="421">
        <v>15</v>
      </c>
      <c r="D41" s="422"/>
      <c r="E41" s="422"/>
      <c r="F41" s="422"/>
      <c r="G41" s="422"/>
      <c r="H41" s="422"/>
      <c r="I41" s="422"/>
      <c r="J41" s="422"/>
      <c r="K41" s="422"/>
      <c r="L41" s="422"/>
      <c r="M41" s="423"/>
      <c r="N41" s="421">
        <v>15</v>
      </c>
      <c r="O41" s="422"/>
      <c r="P41" s="422"/>
      <c r="Q41" s="430"/>
      <c r="R41" s="4"/>
      <c r="V41" s="5"/>
    </row>
    <row r="42" spans="1:22" ht="13.5" thickBot="1">
      <c r="A42" s="417" t="s">
        <v>19</v>
      </c>
      <c r="B42" s="418"/>
      <c r="C42" s="401">
        <v>0</v>
      </c>
      <c r="D42" s="402"/>
      <c r="E42" s="402"/>
      <c r="F42" s="402"/>
      <c r="G42" s="402"/>
      <c r="H42" s="402"/>
      <c r="I42" s="402"/>
      <c r="J42" s="402"/>
      <c r="K42" s="402"/>
      <c r="L42" s="402"/>
      <c r="M42" s="403"/>
      <c r="N42" s="401">
        <v>0</v>
      </c>
      <c r="O42" s="402"/>
      <c r="P42" s="402"/>
      <c r="Q42" s="429"/>
      <c r="R42" s="4"/>
      <c r="V42" s="5"/>
    </row>
    <row r="43" ht="12.75">
      <c r="V43" s="6"/>
    </row>
  </sheetData>
  <sheetProtection/>
  <mergeCells count="73">
    <mergeCell ref="A30:B30"/>
    <mergeCell ref="A4:A7"/>
    <mergeCell ref="A1:B1"/>
    <mergeCell ref="W6:AB6"/>
    <mergeCell ref="F31:H31"/>
    <mergeCell ref="M6:N6"/>
    <mergeCell ref="A2:AH2"/>
    <mergeCell ref="C31:E31"/>
    <mergeCell ref="C6:E6"/>
    <mergeCell ref="C5:H5"/>
    <mergeCell ref="A39:B39"/>
    <mergeCell ref="C37:Q37"/>
    <mergeCell ref="A37:B37"/>
    <mergeCell ref="A36:B36"/>
    <mergeCell ref="C36:Q36"/>
    <mergeCell ref="C39:M39"/>
    <mergeCell ref="N39:Q39"/>
    <mergeCell ref="A38:B38"/>
    <mergeCell ref="C38:Q38"/>
    <mergeCell ref="A3:AH3"/>
    <mergeCell ref="Q4:V6"/>
    <mergeCell ref="M4:N5"/>
    <mergeCell ref="P4:P7"/>
    <mergeCell ref="I6:I7"/>
    <mergeCell ref="J6:J7"/>
    <mergeCell ref="B4:B7"/>
    <mergeCell ref="F6:H6"/>
    <mergeCell ref="I5:L5"/>
    <mergeCell ref="A42:B42"/>
    <mergeCell ref="A41:B41"/>
    <mergeCell ref="A40:B40"/>
    <mergeCell ref="C40:M40"/>
    <mergeCell ref="C35:Q35"/>
    <mergeCell ref="N42:Q42"/>
    <mergeCell ref="N41:Q41"/>
    <mergeCell ref="C41:M41"/>
    <mergeCell ref="N40:Q40"/>
    <mergeCell ref="C42:M42"/>
    <mergeCell ref="J32:N32"/>
    <mergeCell ref="AI4:AI7"/>
    <mergeCell ref="AC6:AH6"/>
    <mergeCell ref="W4:AB5"/>
    <mergeCell ref="AC4:AH5"/>
    <mergeCell ref="K6:K7"/>
    <mergeCell ref="O4:O7"/>
    <mergeCell ref="L6:L7"/>
    <mergeCell ref="C4:L4"/>
    <mergeCell ref="AG31:AH31"/>
    <mergeCell ref="Q32:V32"/>
    <mergeCell ref="W32:AB32"/>
    <mergeCell ref="AC32:AH32"/>
    <mergeCell ref="Q31:T31"/>
    <mergeCell ref="W31:Z31"/>
    <mergeCell ref="AC31:AF31"/>
    <mergeCell ref="U31:V31"/>
    <mergeCell ref="AA31:AB31"/>
    <mergeCell ref="J31:L31"/>
    <mergeCell ref="M31:N31"/>
    <mergeCell ref="A35:B35"/>
    <mergeCell ref="A34:B34"/>
    <mergeCell ref="C34:V34"/>
    <mergeCell ref="A10:A13"/>
    <mergeCell ref="N11:N13"/>
    <mergeCell ref="B14:B15"/>
    <mergeCell ref="A14:A15"/>
    <mergeCell ref="N14:N15"/>
    <mergeCell ref="M11:M13"/>
    <mergeCell ref="A24:A27"/>
    <mergeCell ref="O14:O15"/>
    <mergeCell ref="P14:P15"/>
    <mergeCell ref="A18:A21"/>
    <mergeCell ref="B19:B20"/>
    <mergeCell ref="M19:M20"/>
  </mergeCells>
  <printOptions horizontalCentered="1"/>
  <pageMargins left="0" right="0" top="0" bottom="0" header="0" footer="0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V36"/>
  <sheetViews>
    <sheetView zoomScalePageLayoutView="0" workbookViewId="0" topLeftCell="A19">
      <selection activeCell="E25" sqref="E25"/>
    </sheetView>
  </sheetViews>
  <sheetFormatPr defaultColWidth="9.00390625" defaultRowHeight="12.75"/>
  <cols>
    <col min="2" max="2" width="10.625" style="0" customWidth="1"/>
    <col min="3" max="3" width="23.00390625" style="0" bestFit="1" customWidth="1"/>
    <col min="4" max="4" width="11.125" style="0" customWidth="1"/>
    <col min="5" max="5" width="12.625" style="0" customWidth="1"/>
    <col min="6" max="6" width="18.375" style="0" customWidth="1"/>
    <col min="7" max="7" width="11.00390625" style="0" customWidth="1"/>
    <col min="10" max="10" width="23.25390625" style="0" customWidth="1"/>
  </cols>
  <sheetData>
    <row r="2" spans="2:10" ht="15">
      <c r="B2" s="274" t="s">
        <v>147</v>
      </c>
      <c r="C2" s="275"/>
      <c r="D2" s="276"/>
      <c r="E2" s="276"/>
      <c r="F2" s="276"/>
      <c r="G2" s="276"/>
      <c r="H2" s="276"/>
      <c r="I2" s="276"/>
      <c r="J2" s="276"/>
    </row>
    <row r="3" spans="2:22" ht="28.5">
      <c r="B3" s="277" t="s">
        <v>13</v>
      </c>
      <c r="C3" s="278" t="s">
        <v>148</v>
      </c>
      <c r="D3" s="279" t="s">
        <v>149</v>
      </c>
      <c r="E3" s="280" t="s">
        <v>150</v>
      </c>
      <c r="F3" s="280" t="s">
        <v>151</v>
      </c>
      <c r="G3" s="279" t="s">
        <v>152</v>
      </c>
      <c r="H3" s="281" t="s">
        <v>153</v>
      </c>
      <c r="I3" s="279" t="s">
        <v>154</v>
      </c>
      <c r="J3" s="282" t="s">
        <v>7</v>
      </c>
      <c r="L3" s="296"/>
      <c r="M3" s="297" t="s">
        <v>159</v>
      </c>
      <c r="N3" s="297" t="s">
        <v>160</v>
      </c>
      <c r="O3" s="296" t="s">
        <v>161</v>
      </c>
      <c r="P3" s="296" t="s">
        <v>162</v>
      </c>
      <c r="Q3" s="298"/>
      <c r="R3" s="296"/>
      <c r="S3" s="297" t="s">
        <v>159</v>
      </c>
      <c r="T3" s="297" t="s">
        <v>160</v>
      </c>
      <c r="U3" s="296" t="s">
        <v>161</v>
      </c>
      <c r="V3" s="296" t="s">
        <v>162</v>
      </c>
    </row>
    <row r="4" spans="2:22" ht="15.75">
      <c r="B4" s="283" t="s">
        <v>4</v>
      </c>
      <c r="C4" s="284">
        <f aca="true" t="shared" si="0" ref="C4:C11">SUM(D4:I4)</f>
        <v>844</v>
      </c>
      <c r="D4" s="285">
        <v>284</v>
      </c>
      <c r="E4" s="285">
        <v>45</v>
      </c>
      <c r="F4" s="285">
        <v>260</v>
      </c>
      <c r="G4" s="285">
        <v>40</v>
      </c>
      <c r="H4" s="285">
        <v>215</v>
      </c>
      <c r="I4" s="285">
        <f>SUM('[1]I  rok 2015_2016'!AB8:AB34)</f>
        <v>0</v>
      </c>
      <c r="J4" s="286">
        <f>SUM('[1]I  rok 2015_2016'!C8:E34)</f>
        <v>30</v>
      </c>
      <c r="L4" s="296" t="s">
        <v>163</v>
      </c>
      <c r="M4" s="296">
        <v>904</v>
      </c>
      <c r="N4" s="296">
        <v>330</v>
      </c>
      <c r="O4" s="296">
        <v>280</v>
      </c>
      <c r="P4" s="296">
        <v>80</v>
      </c>
      <c r="Q4" s="298"/>
      <c r="R4" s="296" t="s">
        <v>163</v>
      </c>
      <c r="S4" s="296">
        <f>SUM(D4:F5)</f>
        <v>904</v>
      </c>
      <c r="T4" s="296">
        <f>SUM(H4:H5)</f>
        <v>330</v>
      </c>
      <c r="U4" s="296">
        <f>SUM(G4:G5)</f>
        <v>280</v>
      </c>
      <c r="V4" s="296">
        <f>SUM(I4:I5)</f>
        <v>80</v>
      </c>
    </row>
    <row r="5" spans="2:22" ht="15.75">
      <c r="B5" s="283" t="s">
        <v>5</v>
      </c>
      <c r="C5" s="284">
        <f t="shared" si="0"/>
        <v>750</v>
      </c>
      <c r="D5" s="285">
        <v>70</v>
      </c>
      <c r="E5" s="285">
        <v>0</v>
      </c>
      <c r="F5" s="285">
        <v>245</v>
      </c>
      <c r="G5" s="285">
        <v>240</v>
      </c>
      <c r="H5" s="285">
        <v>115</v>
      </c>
      <c r="I5" s="285">
        <v>80</v>
      </c>
      <c r="J5" s="285">
        <v>30</v>
      </c>
      <c r="L5" s="298"/>
      <c r="M5" s="298"/>
      <c r="N5" s="298"/>
      <c r="O5" s="298"/>
      <c r="P5" s="298"/>
      <c r="Q5" s="298"/>
      <c r="R5" s="298"/>
      <c r="S5" s="296"/>
      <c r="T5" s="296"/>
      <c r="U5" s="296"/>
      <c r="V5" s="296"/>
    </row>
    <row r="6" spans="2:22" ht="15.75">
      <c r="B6" s="283"/>
      <c r="C6" s="287">
        <f aca="true" t="shared" si="1" ref="C6:J6">SUM(C4:C5)</f>
        <v>1594</v>
      </c>
      <c r="D6" s="288">
        <f t="shared" si="1"/>
        <v>354</v>
      </c>
      <c r="E6" s="288">
        <f t="shared" si="1"/>
        <v>45</v>
      </c>
      <c r="F6" s="288">
        <f t="shared" si="1"/>
        <v>505</v>
      </c>
      <c r="G6" s="288">
        <f t="shared" si="1"/>
        <v>280</v>
      </c>
      <c r="H6" s="288">
        <f t="shared" si="1"/>
        <v>330</v>
      </c>
      <c r="I6" s="288">
        <f t="shared" si="1"/>
        <v>80</v>
      </c>
      <c r="J6" s="288">
        <f t="shared" si="1"/>
        <v>60</v>
      </c>
      <c r="L6" s="298"/>
      <c r="M6" s="298"/>
      <c r="N6" s="298"/>
      <c r="O6" s="298"/>
      <c r="P6" s="298"/>
      <c r="Q6" s="298"/>
      <c r="R6" s="298"/>
      <c r="S6" s="296"/>
      <c r="T6" s="296"/>
      <c r="U6" s="296"/>
      <c r="V6" s="296"/>
    </row>
    <row r="7" spans="2:22" ht="15.75">
      <c r="B7" s="283" t="s">
        <v>82</v>
      </c>
      <c r="C7" s="284">
        <f t="shared" si="0"/>
        <v>785</v>
      </c>
      <c r="D7" s="285">
        <v>115</v>
      </c>
      <c r="E7" s="285">
        <v>15</v>
      </c>
      <c r="F7" s="285">
        <v>205</v>
      </c>
      <c r="G7" s="285">
        <v>160</v>
      </c>
      <c r="H7" s="285">
        <v>130</v>
      </c>
      <c r="I7" s="285">
        <v>160</v>
      </c>
      <c r="J7" s="285">
        <v>30</v>
      </c>
      <c r="L7" s="296" t="s">
        <v>164</v>
      </c>
      <c r="M7" s="296">
        <v>495</v>
      </c>
      <c r="N7" s="296">
        <v>220</v>
      </c>
      <c r="O7" s="296">
        <v>400</v>
      </c>
      <c r="P7" s="296">
        <v>520</v>
      </c>
      <c r="Q7" s="298"/>
      <c r="R7" s="296" t="s">
        <v>164</v>
      </c>
      <c r="S7" s="296">
        <f>SUM(D7:F8)</f>
        <v>495</v>
      </c>
      <c r="T7" s="296">
        <f>SUM(H7:H8)</f>
        <v>220</v>
      </c>
      <c r="U7" s="296">
        <f>SUM(G7:G8)</f>
        <v>400</v>
      </c>
      <c r="V7" s="296">
        <f>SUM(I7:I8)</f>
        <v>520</v>
      </c>
    </row>
    <row r="8" spans="2:22" ht="15.75">
      <c r="B8" s="283" t="s">
        <v>83</v>
      </c>
      <c r="C8" s="284">
        <f t="shared" si="0"/>
        <v>850</v>
      </c>
      <c r="D8" s="285">
        <v>70</v>
      </c>
      <c r="E8" s="285">
        <v>0</v>
      </c>
      <c r="F8" s="285">
        <v>90</v>
      </c>
      <c r="G8" s="285">
        <v>240</v>
      </c>
      <c r="H8" s="285">
        <v>90</v>
      </c>
      <c r="I8" s="285">
        <v>360</v>
      </c>
      <c r="J8" s="286">
        <v>30</v>
      </c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</row>
    <row r="9" spans="2:22" ht="15.75">
      <c r="B9" s="283"/>
      <c r="C9" s="287">
        <f>SUM(C7:C8)</f>
        <v>1635</v>
      </c>
      <c r="D9" s="288">
        <f>SUM(D7:D8)</f>
        <v>185</v>
      </c>
      <c r="E9" s="288">
        <f aca="true" t="shared" si="2" ref="E9:J9">SUM(E7:E8)</f>
        <v>15</v>
      </c>
      <c r="F9" s="288">
        <f t="shared" si="2"/>
        <v>295</v>
      </c>
      <c r="G9" s="288">
        <f t="shared" si="2"/>
        <v>400</v>
      </c>
      <c r="H9" s="288">
        <f t="shared" si="2"/>
        <v>220</v>
      </c>
      <c r="I9" s="288">
        <f t="shared" si="2"/>
        <v>520</v>
      </c>
      <c r="J9" s="288">
        <f t="shared" si="2"/>
        <v>60</v>
      </c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</row>
    <row r="10" spans="2:22" ht="15.75">
      <c r="B10" s="283" t="s">
        <v>80</v>
      </c>
      <c r="C10" s="284">
        <f t="shared" si="0"/>
        <v>720</v>
      </c>
      <c r="D10" s="282">
        <v>144</v>
      </c>
      <c r="E10" s="282">
        <v>10</v>
      </c>
      <c r="F10" s="282">
        <v>140</v>
      </c>
      <c r="G10" s="282">
        <v>240</v>
      </c>
      <c r="H10" s="282">
        <v>186</v>
      </c>
      <c r="I10" s="282">
        <f>SUM('[1]III  rok2017_2018'!AB8:AB26)</f>
        <v>0</v>
      </c>
      <c r="J10" s="286">
        <v>30</v>
      </c>
      <c r="L10" s="296" t="s">
        <v>165</v>
      </c>
      <c r="M10" s="296">
        <v>335</v>
      </c>
      <c r="N10" s="296">
        <v>230</v>
      </c>
      <c r="O10" s="296">
        <v>420</v>
      </c>
      <c r="P10" s="296">
        <v>600</v>
      </c>
      <c r="Q10" s="298"/>
      <c r="R10" s="296" t="s">
        <v>165</v>
      </c>
      <c r="S10" s="296">
        <v>335</v>
      </c>
      <c r="T10" s="296">
        <v>230</v>
      </c>
      <c r="U10" s="296">
        <f>SUM(G10:G11)</f>
        <v>420</v>
      </c>
      <c r="V10" s="296">
        <f>SUM(I10:I11)</f>
        <v>600</v>
      </c>
    </row>
    <row r="11" spans="2:22" ht="15.75">
      <c r="B11" s="283" t="s">
        <v>81</v>
      </c>
      <c r="C11" s="284">
        <f t="shared" si="0"/>
        <v>865</v>
      </c>
      <c r="D11" s="282">
        <v>10</v>
      </c>
      <c r="E11" s="282">
        <v>10</v>
      </c>
      <c r="F11" s="282">
        <f>SUM('[1]III  rok2017_2018'!AE8:AE26)</f>
        <v>20</v>
      </c>
      <c r="G11" s="282">
        <v>180</v>
      </c>
      <c r="H11" s="282">
        <v>45</v>
      </c>
      <c r="I11" s="282">
        <v>600</v>
      </c>
      <c r="J11" s="286">
        <f>SUM('[1]III  rok2017_2018'!F8:H26)</f>
        <v>30</v>
      </c>
      <c r="L11" s="276"/>
      <c r="M11" s="275">
        <f>SUM(M4:M10)</f>
        <v>1734</v>
      </c>
      <c r="N11" s="275">
        <f>SUM(N4:N10)</f>
        <v>780</v>
      </c>
      <c r="O11" s="275">
        <f>SUM(O4:O10)</f>
        <v>1100</v>
      </c>
      <c r="P11" s="275">
        <f>SUM(P4:P10)</f>
        <v>1200</v>
      </c>
      <c r="Q11" s="298"/>
      <c r="R11" s="298"/>
      <c r="S11" s="298"/>
      <c r="T11" s="298"/>
      <c r="U11" s="298"/>
      <c r="V11" s="298"/>
    </row>
    <row r="12" spans="2:10" ht="15.75">
      <c r="B12" s="283"/>
      <c r="C12" s="287">
        <f>SUM(C10:C11)</f>
        <v>1585</v>
      </c>
      <c r="D12" s="289">
        <v>154</v>
      </c>
      <c r="E12" s="290">
        <f aca="true" t="shared" si="3" ref="E12:J12">SUM(E10:E11)</f>
        <v>20</v>
      </c>
      <c r="F12" s="290">
        <f t="shared" si="3"/>
        <v>160</v>
      </c>
      <c r="G12" s="290">
        <f t="shared" si="3"/>
        <v>420</v>
      </c>
      <c r="H12" s="290">
        <v>231</v>
      </c>
      <c r="I12" s="290">
        <f t="shared" si="3"/>
        <v>600</v>
      </c>
      <c r="J12" s="290">
        <f t="shared" si="3"/>
        <v>60</v>
      </c>
    </row>
    <row r="13" spans="2:10" ht="15" thickBot="1">
      <c r="B13" s="291" t="s">
        <v>155</v>
      </c>
      <c r="C13" s="292">
        <f>SUM(C6,C9,C12)</f>
        <v>4814</v>
      </c>
      <c r="D13" s="293">
        <f>SUM(D6,D9,D12)</f>
        <v>693</v>
      </c>
      <c r="E13" s="293">
        <f aca="true" t="shared" si="4" ref="E13:J13">SUM(E6,E9,E12)</f>
        <v>80</v>
      </c>
      <c r="F13" s="293">
        <f t="shared" si="4"/>
        <v>960</v>
      </c>
      <c r="G13" s="293">
        <f t="shared" si="4"/>
        <v>1100</v>
      </c>
      <c r="H13" s="293">
        <f t="shared" si="4"/>
        <v>781</v>
      </c>
      <c r="I13" s="293">
        <f t="shared" si="4"/>
        <v>1200</v>
      </c>
      <c r="J13" s="293">
        <f t="shared" si="4"/>
        <v>180</v>
      </c>
    </row>
    <row r="14" spans="2:10" ht="15">
      <c r="B14" s="274"/>
      <c r="C14" s="536" t="s">
        <v>156</v>
      </c>
      <c r="D14" s="537"/>
      <c r="E14" s="538">
        <f>SUM(D6:F6,D9:F9,D12:F12)</f>
        <v>1733</v>
      </c>
      <c r="F14" s="538"/>
      <c r="G14" s="538"/>
      <c r="H14" s="294"/>
      <c r="I14" s="294"/>
      <c r="J14" s="294"/>
    </row>
    <row r="15" spans="2:10" ht="15">
      <c r="B15" s="274"/>
      <c r="C15" s="539" t="s">
        <v>157</v>
      </c>
      <c r="D15" s="539"/>
      <c r="E15" s="540">
        <v>2514</v>
      </c>
      <c r="F15" s="540"/>
      <c r="G15" s="540"/>
      <c r="H15" s="540"/>
      <c r="I15" s="294"/>
      <c r="J15" s="294"/>
    </row>
    <row r="16" spans="2:10" ht="15">
      <c r="B16" s="274"/>
      <c r="C16" s="541" t="s">
        <v>158</v>
      </c>
      <c r="D16" s="542"/>
      <c r="E16" s="542"/>
      <c r="F16" s="542"/>
      <c r="G16" s="542"/>
      <c r="H16" s="542"/>
      <c r="I16" s="542"/>
      <c r="J16" s="295">
        <f>SUM(D4:I5,D7:I8,D10:I11)</f>
        <v>4814</v>
      </c>
    </row>
    <row r="21" spans="2:14" ht="15">
      <c r="B21" s="274" t="s">
        <v>166</v>
      </c>
      <c r="C21" s="275"/>
      <c r="D21" s="299"/>
      <c r="E21" s="276"/>
      <c r="F21" s="276"/>
      <c r="G21" s="276"/>
      <c r="H21" s="276"/>
      <c r="I21" s="276"/>
      <c r="J21" s="543" t="s">
        <v>167</v>
      </c>
      <c r="K21" s="543"/>
      <c r="L21" s="543"/>
      <c r="M21" s="543"/>
      <c r="N21" s="543"/>
    </row>
    <row r="22" spans="2:14" ht="30">
      <c r="B22" s="274"/>
      <c r="C22" s="300"/>
      <c r="D22" s="301" t="s">
        <v>159</v>
      </c>
      <c r="E22" s="302" t="s">
        <v>153</v>
      </c>
      <c r="F22" s="303" t="s">
        <v>168</v>
      </c>
      <c r="G22" s="303" t="s">
        <v>7</v>
      </c>
      <c r="H22" s="298"/>
      <c r="I22" s="298"/>
      <c r="J22" s="304"/>
      <c r="K22" s="297" t="s">
        <v>159</v>
      </c>
      <c r="L22" s="297" t="s">
        <v>160</v>
      </c>
      <c r="M22" s="305" t="s">
        <v>168</v>
      </c>
      <c r="N22" s="306" t="s">
        <v>7</v>
      </c>
    </row>
    <row r="23" spans="2:14" ht="15">
      <c r="B23" s="274"/>
      <c r="C23" s="334" t="s">
        <v>169</v>
      </c>
      <c r="D23" s="338">
        <v>360</v>
      </c>
      <c r="E23" s="338">
        <v>120</v>
      </c>
      <c r="F23" s="339">
        <v>480</v>
      </c>
      <c r="G23" s="339">
        <v>16</v>
      </c>
      <c r="H23" s="298"/>
      <c r="I23" s="298"/>
      <c r="J23" s="334" t="s">
        <v>169</v>
      </c>
      <c r="K23" s="335">
        <v>360</v>
      </c>
      <c r="L23" s="335">
        <v>120</v>
      </c>
      <c r="M23" s="336">
        <f>SUM(K23:L23)</f>
        <v>480</v>
      </c>
      <c r="N23" s="337">
        <v>16</v>
      </c>
    </row>
    <row r="24" spans="2:14" ht="15">
      <c r="B24" s="274"/>
      <c r="C24" s="340" t="s">
        <v>170</v>
      </c>
      <c r="D24" s="341">
        <v>240</v>
      </c>
      <c r="E24" s="341">
        <v>100</v>
      </c>
      <c r="F24" s="342">
        <f aca="true" t="shared" si="5" ref="F24:F34">SUM(D24:E24)</f>
        <v>340</v>
      </c>
      <c r="G24" s="342">
        <v>12</v>
      </c>
      <c r="H24" s="298"/>
      <c r="I24" s="298"/>
      <c r="J24" s="340" t="s">
        <v>170</v>
      </c>
      <c r="K24" s="343">
        <v>240</v>
      </c>
      <c r="L24" s="532">
        <v>120</v>
      </c>
      <c r="M24" s="534">
        <f>K24+L24+K25</f>
        <v>480</v>
      </c>
      <c r="N24" s="345">
        <v>12</v>
      </c>
    </row>
    <row r="25" spans="2:14" ht="15">
      <c r="B25" s="274"/>
      <c r="C25" s="340" t="s">
        <v>171</v>
      </c>
      <c r="D25" s="341">
        <v>120</v>
      </c>
      <c r="E25" s="341">
        <v>20</v>
      </c>
      <c r="F25" s="342">
        <f t="shared" si="5"/>
        <v>140</v>
      </c>
      <c r="G25" s="344">
        <v>4</v>
      </c>
      <c r="H25" s="298"/>
      <c r="I25" s="298"/>
      <c r="J25" s="340" t="s">
        <v>171</v>
      </c>
      <c r="K25" s="343">
        <v>120</v>
      </c>
      <c r="L25" s="533"/>
      <c r="M25" s="535"/>
      <c r="N25" s="346">
        <v>4</v>
      </c>
    </row>
    <row r="26" spans="2:14" ht="29.25">
      <c r="B26" s="274"/>
      <c r="C26" s="348" t="s">
        <v>203</v>
      </c>
      <c r="D26" s="349">
        <v>390</v>
      </c>
      <c r="E26" s="349">
        <v>210</v>
      </c>
      <c r="F26" s="350">
        <f t="shared" si="5"/>
        <v>600</v>
      </c>
      <c r="G26" s="350">
        <v>24</v>
      </c>
      <c r="H26" s="298"/>
      <c r="I26" s="298"/>
      <c r="J26" s="348" t="s">
        <v>203</v>
      </c>
      <c r="K26" s="351">
        <v>390</v>
      </c>
      <c r="L26" s="351">
        <v>210</v>
      </c>
      <c r="M26" s="352">
        <f>SUM(K26:L26)</f>
        <v>600</v>
      </c>
      <c r="N26" s="353">
        <v>24</v>
      </c>
    </row>
    <row r="27" spans="2:14" ht="15">
      <c r="B27" s="274"/>
      <c r="C27" s="307" t="s">
        <v>204</v>
      </c>
      <c r="D27" s="301">
        <v>160</v>
      </c>
      <c r="E27" s="308"/>
      <c r="F27" s="309">
        <f t="shared" si="5"/>
        <v>160</v>
      </c>
      <c r="G27" s="297"/>
      <c r="H27" s="298"/>
      <c r="I27" s="298"/>
      <c r="J27" s="304"/>
      <c r="K27" s="309"/>
      <c r="L27" s="309"/>
      <c r="M27" s="310"/>
      <c r="N27" s="306"/>
    </row>
    <row r="28" spans="2:14" ht="29.25">
      <c r="B28" s="274"/>
      <c r="C28" s="354" t="s">
        <v>205</v>
      </c>
      <c r="D28" s="355">
        <v>560</v>
      </c>
      <c r="E28" s="355">
        <v>300</v>
      </c>
      <c r="F28" s="356">
        <f t="shared" si="5"/>
        <v>860</v>
      </c>
      <c r="G28" s="356">
        <v>34</v>
      </c>
      <c r="H28" s="298"/>
      <c r="I28" s="298"/>
      <c r="J28" s="354" t="s">
        <v>205</v>
      </c>
      <c r="K28" s="357">
        <v>560</v>
      </c>
      <c r="L28" s="357">
        <v>300</v>
      </c>
      <c r="M28" s="358">
        <f>SUM(K28:L28)</f>
        <v>860</v>
      </c>
      <c r="N28" s="359">
        <v>34</v>
      </c>
    </row>
    <row r="29" spans="2:14" ht="15">
      <c r="B29" s="274"/>
      <c r="C29" s="307" t="s">
        <v>172</v>
      </c>
      <c r="D29" s="301">
        <v>940</v>
      </c>
      <c r="E29" s="297"/>
      <c r="F29" s="309">
        <f t="shared" si="5"/>
        <v>940</v>
      </c>
      <c r="G29" s="297"/>
      <c r="H29" s="298"/>
      <c r="I29" s="298"/>
      <c r="J29" s="304"/>
      <c r="K29" s="309"/>
      <c r="L29" s="309"/>
      <c r="M29" s="310"/>
      <c r="N29" s="306"/>
    </row>
    <row r="30" spans="2:14" ht="15">
      <c r="B30" s="274"/>
      <c r="C30" s="311" t="s">
        <v>173</v>
      </c>
      <c r="D30" s="302">
        <v>1100</v>
      </c>
      <c r="E30" s="366">
        <v>0</v>
      </c>
      <c r="F30" s="297">
        <f t="shared" si="5"/>
        <v>1100</v>
      </c>
      <c r="G30" s="297">
        <v>55</v>
      </c>
      <c r="H30" s="298"/>
      <c r="I30" s="298"/>
      <c r="J30" s="312" t="s">
        <v>173</v>
      </c>
      <c r="K30" s="309">
        <f>F27+F29</f>
        <v>1100</v>
      </c>
      <c r="L30" s="309">
        <v>0</v>
      </c>
      <c r="M30" s="310">
        <v>1100</v>
      </c>
      <c r="N30" s="306">
        <v>55</v>
      </c>
    </row>
    <row r="31" spans="2:14" ht="15">
      <c r="B31" s="274"/>
      <c r="C31" s="311" t="s">
        <v>174</v>
      </c>
      <c r="D31" s="302">
        <v>1200</v>
      </c>
      <c r="E31" s="366">
        <v>0</v>
      </c>
      <c r="F31" s="297">
        <f t="shared" si="5"/>
        <v>1200</v>
      </c>
      <c r="G31" s="297">
        <v>30</v>
      </c>
      <c r="H31" s="298"/>
      <c r="I31" s="298"/>
      <c r="J31" s="312" t="s">
        <v>174</v>
      </c>
      <c r="K31" s="309">
        <v>1200</v>
      </c>
      <c r="L31" s="309">
        <v>0</v>
      </c>
      <c r="M31" s="310">
        <v>1200</v>
      </c>
      <c r="N31" s="306">
        <v>30</v>
      </c>
    </row>
    <row r="32" spans="2:14" ht="15">
      <c r="B32" s="274"/>
      <c r="C32" s="312" t="s">
        <v>175</v>
      </c>
      <c r="D32" s="313"/>
      <c r="E32" s="297"/>
      <c r="F32" s="297"/>
      <c r="G32" s="297">
        <v>5</v>
      </c>
      <c r="H32" s="314"/>
      <c r="I32" s="314"/>
      <c r="J32" s="304" t="s">
        <v>175</v>
      </c>
      <c r="K32" s="309"/>
      <c r="L32" s="309"/>
      <c r="M32" s="310"/>
      <c r="N32" s="306">
        <v>5</v>
      </c>
    </row>
    <row r="33" spans="2:14" ht="30">
      <c r="B33" s="274"/>
      <c r="C33" s="363" t="s">
        <v>176</v>
      </c>
      <c r="D33" s="364">
        <v>60</v>
      </c>
      <c r="E33" s="365">
        <v>30</v>
      </c>
      <c r="F33" s="347">
        <f t="shared" si="5"/>
        <v>90</v>
      </c>
      <c r="G33" s="347">
        <v>0</v>
      </c>
      <c r="H33" s="314"/>
      <c r="I33" s="314"/>
      <c r="J33" s="312" t="s">
        <v>176</v>
      </c>
      <c r="K33" s="313">
        <v>60</v>
      </c>
      <c r="L33" s="297">
        <v>30</v>
      </c>
      <c r="M33" s="297">
        <f>SUM(K33:L33)</f>
        <v>90</v>
      </c>
      <c r="N33" s="297">
        <v>0</v>
      </c>
    </row>
    <row r="34" spans="2:14" ht="15">
      <c r="B34" s="274"/>
      <c r="C34" s="360" t="s">
        <v>177</v>
      </c>
      <c r="D34" s="361">
        <v>4</v>
      </c>
      <c r="E34" s="362"/>
      <c r="F34" s="362">
        <f t="shared" si="5"/>
        <v>4</v>
      </c>
      <c r="G34" s="362">
        <v>0</v>
      </c>
      <c r="H34" s="298"/>
      <c r="I34" s="298"/>
      <c r="J34" s="304"/>
      <c r="K34" s="309">
        <f>SUM(K23:K26,K28)</f>
        <v>1670</v>
      </c>
      <c r="L34" s="309">
        <f>SUM(L23:L26,L28)</f>
        <v>750</v>
      </c>
      <c r="M34" s="310">
        <f>SUM(M23:M26,M28:M32)</f>
        <v>4720</v>
      </c>
      <c r="N34" s="310">
        <f>SUM(N23:N26,N28:N32)</f>
        <v>180</v>
      </c>
    </row>
    <row r="35" spans="2:14" ht="30">
      <c r="B35" s="274"/>
      <c r="C35" s="315" t="s">
        <v>178</v>
      </c>
      <c r="D35" s="316">
        <f>SUM(D23:D26,D28,D33:D34)</f>
        <v>1734</v>
      </c>
      <c r="E35" s="316">
        <f>SUM(E23:E26,E28,E33)</f>
        <v>780</v>
      </c>
      <c r="F35" s="297">
        <f>SUM(F23:F26,F28,F33,F34)</f>
        <v>2514</v>
      </c>
      <c r="G35" s="297"/>
      <c r="H35" s="298"/>
      <c r="I35" s="298"/>
      <c r="J35" s="304"/>
      <c r="K35" s="309">
        <f>SUM(K23:K26,K28,K33)</f>
        <v>1730</v>
      </c>
      <c r="L35" s="309">
        <f>SUM(L23:L26,L28,L33)</f>
        <v>780</v>
      </c>
      <c r="M35" s="309">
        <f>SUM(M23:M26,M28,M30:M31,M33)</f>
        <v>4810</v>
      </c>
      <c r="N35" s="309">
        <f>SUM(N23:N23:N33)</f>
        <v>180</v>
      </c>
    </row>
    <row r="36" spans="2:14" ht="15">
      <c r="B36" s="274"/>
      <c r="C36" s="315" t="s">
        <v>179</v>
      </c>
      <c r="D36" s="317"/>
      <c r="E36" s="318">
        <f>SUM(D35:E35)</f>
        <v>2514</v>
      </c>
      <c r="F36" s="319">
        <f>SUM(F30:F31,F35)</f>
        <v>4814</v>
      </c>
      <c r="G36" s="319">
        <f>SUM(G23:G32,G33)</f>
        <v>180</v>
      </c>
      <c r="H36" s="320"/>
      <c r="I36" s="320"/>
      <c r="J36" s="321"/>
      <c r="K36" s="322">
        <f>SUM(K35:L35)</f>
        <v>2510</v>
      </c>
      <c r="L36" s="322"/>
      <c r="M36" s="323"/>
      <c r="N36" s="323"/>
    </row>
  </sheetData>
  <sheetProtection/>
  <mergeCells count="8">
    <mergeCell ref="L24:L25"/>
    <mergeCell ref="M24:M25"/>
    <mergeCell ref="C14:D14"/>
    <mergeCell ref="E14:G14"/>
    <mergeCell ref="C15:D15"/>
    <mergeCell ref="E15:H15"/>
    <mergeCell ref="C16:I16"/>
    <mergeCell ref="J21:N2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7"/>
  <sheetViews>
    <sheetView zoomScalePageLayoutView="0" workbookViewId="0" topLeftCell="F1">
      <selection activeCell="X5" sqref="X5"/>
    </sheetView>
  </sheetViews>
  <sheetFormatPr defaultColWidth="9.00390625" defaultRowHeight="12.75"/>
  <cols>
    <col min="1" max="1" width="9.125" style="0" customWidth="1"/>
    <col min="2" max="2" width="8.75390625" style="0" customWidth="1"/>
    <col min="3" max="3" width="12.25390625" style="0" customWidth="1"/>
  </cols>
  <sheetData>
    <row r="1" spans="1:29" ht="15">
      <c r="A1" s="547" t="s">
        <v>185</v>
      </c>
      <c r="B1" s="547" t="s">
        <v>186</v>
      </c>
      <c r="C1" s="547" t="s">
        <v>187</v>
      </c>
      <c r="D1" s="547" t="s">
        <v>188</v>
      </c>
      <c r="E1" s="547" t="s">
        <v>189</v>
      </c>
      <c r="F1" s="547" t="s">
        <v>13</v>
      </c>
      <c r="G1" s="547"/>
      <c r="H1" s="547"/>
      <c r="I1" s="547"/>
      <c r="J1" s="547"/>
      <c r="K1" s="547"/>
      <c r="L1" s="547" t="s">
        <v>190</v>
      </c>
      <c r="M1" s="547" t="s">
        <v>189</v>
      </c>
      <c r="N1" s="547" t="s">
        <v>13</v>
      </c>
      <c r="O1" s="547"/>
      <c r="P1" s="547"/>
      <c r="Q1" s="547"/>
      <c r="R1" s="547"/>
      <c r="S1" s="547"/>
      <c r="T1" s="547" t="s">
        <v>191</v>
      </c>
      <c r="U1" s="548" t="s">
        <v>192</v>
      </c>
      <c r="V1" s="548" t="s">
        <v>193</v>
      </c>
      <c r="W1" s="548" t="s">
        <v>194</v>
      </c>
      <c r="X1" s="550" t="s">
        <v>200</v>
      </c>
      <c r="Y1" s="548" t="s">
        <v>195</v>
      </c>
      <c r="Z1" s="550" t="s">
        <v>196</v>
      </c>
      <c r="AA1" s="547" t="s">
        <v>197</v>
      </c>
      <c r="AB1" s="544" t="s">
        <v>198</v>
      </c>
      <c r="AC1" s="332"/>
    </row>
    <row r="2" spans="1:29" ht="15">
      <c r="A2" s="547"/>
      <c r="B2" s="547"/>
      <c r="C2" s="547"/>
      <c r="D2" s="547"/>
      <c r="E2" s="547"/>
      <c r="F2" s="547" t="s">
        <v>201</v>
      </c>
      <c r="G2" s="547"/>
      <c r="H2" s="547"/>
      <c r="I2" s="547"/>
      <c r="J2" s="547"/>
      <c r="K2" s="547"/>
      <c r="L2" s="547"/>
      <c r="M2" s="547"/>
      <c r="N2" s="547" t="s">
        <v>202</v>
      </c>
      <c r="O2" s="547"/>
      <c r="P2" s="547"/>
      <c r="Q2" s="547"/>
      <c r="R2" s="547"/>
      <c r="S2" s="547"/>
      <c r="T2" s="547"/>
      <c r="U2" s="548"/>
      <c r="V2" s="548"/>
      <c r="W2" s="548"/>
      <c r="X2" s="550"/>
      <c r="Y2" s="548"/>
      <c r="Z2" s="550"/>
      <c r="AA2" s="547"/>
      <c r="AB2" s="545"/>
      <c r="AC2" s="332"/>
    </row>
    <row r="3" spans="1:29" ht="15">
      <c r="A3" s="547"/>
      <c r="B3" s="547"/>
      <c r="C3" s="547"/>
      <c r="D3" s="547"/>
      <c r="E3" s="547"/>
      <c r="F3" s="331" t="s">
        <v>2</v>
      </c>
      <c r="G3" s="331" t="s">
        <v>3</v>
      </c>
      <c r="H3" s="331" t="s">
        <v>11</v>
      </c>
      <c r="I3" s="331" t="s">
        <v>14</v>
      </c>
      <c r="J3" s="331" t="s">
        <v>27</v>
      </c>
      <c r="K3" s="331" t="s">
        <v>15</v>
      </c>
      <c r="L3" s="547"/>
      <c r="M3" s="547"/>
      <c r="N3" s="331" t="s">
        <v>2</v>
      </c>
      <c r="O3" s="331" t="s">
        <v>3</v>
      </c>
      <c r="P3" s="331" t="s">
        <v>11</v>
      </c>
      <c r="Q3" s="331" t="s">
        <v>14</v>
      </c>
      <c r="R3" s="331" t="s">
        <v>27</v>
      </c>
      <c r="S3" s="331" t="s">
        <v>15</v>
      </c>
      <c r="T3" s="547"/>
      <c r="U3" s="548"/>
      <c r="V3" s="548"/>
      <c r="W3" s="548"/>
      <c r="X3" s="550"/>
      <c r="Y3" s="548"/>
      <c r="Z3" s="550"/>
      <c r="AA3" s="547"/>
      <c r="AB3" s="546"/>
      <c r="AC3" s="332"/>
    </row>
    <row r="4" spans="1:29" ht="22.5">
      <c r="A4" s="551" t="s">
        <v>184</v>
      </c>
      <c r="B4" s="551" t="s">
        <v>4</v>
      </c>
      <c r="C4" s="333" t="s">
        <v>181</v>
      </c>
      <c r="D4" s="324">
        <v>1</v>
      </c>
      <c r="E4" s="324"/>
      <c r="F4" s="325">
        <v>339</v>
      </c>
      <c r="G4" s="325">
        <v>45</v>
      </c>
      <c r="H4" s="325">
        <v>265</v>
      </c>
      <c r="I4" s="325">
        <v>40</v>
      </c>
      <c r="J4" s="325">
        <v>155</v>
      </c>
      <c r="K4" s="325">
        <v>0</v>
      </c>
      <c r="L4" s="326">
        <f>SUM(F4:K4)</f>
        <v>844</v>
      </c>
      <c r="M4" s="327"/>
      <c r="N4" s="325">
        <v>95</v>
      </c>
      <c r="O4" s="325">
        <f>SUM('[1]I  rok 2015_2016'!AD23)</f>
        <v>0</v>
      </c>
      <c r="P4" s="325">
        <v>235</v>
      </c>
      <c r="Q4" s="325">
        <v>240</v>
      </c>
      <c r="R4" s="325">
        <v>90</v>
      </c>
      <c r="S4" s="325">
        <v>80</v>
      </c>
      <c r="T4" s="326">
        <f>SUM(N4:S4)</f>
        <v>740</v>
      </c>
      <c r="U4" s="325">
        <v>434</v>
      </c>
      <c r="V4" s="325">
        <v>45</v>
      </c>
      <c r="W4" s="325">
        <v>500</v>
      </c>
      <c r="X4" s="325">
        <v>280</v>
      </c>
      <c r="Y4" s="325">
        <v>245</v>
      </c>
      <c r="Z4" s="325">
        <v>80</v>
      </c>
      <c r="AA4" s="325">
        <f>SUM(U4:Z4)</f>
        <v>1584</v>
      </c>
      <c r="AB4" s="325">
        <f>SUM(Y4:Z4)</f>
        <v>325</v>
      </c>
      <c r="AC4" s="328" t="s">
        <v>180</v>
      </c>
    </row>
    <row r="5" spans="1:29" ht="33.75">
      <c r="A5" s="551"/>
      <c r="B5" s="551"/>
      <c r="C5" s="333" t="s">
        <v>183</v>
      </c>
      <c r="D5" s="324">
        <v>2</v>
      </c>
      <c r="E5" s="324"/>
      <c r="F5" s="325">
        <v>145</v>
      </c>
      <c r="G5" s="325">
        <v>20</v>
      </c>
      <c r="H5" s="325">
        <v>230</v>
      </c>
      <c r="I5" s="325">
        <v>160</v>
      </c>
      <c r="J5" s="325">
        <v>90</v>
      </c>
      <c r="K5" s="325">
        <v>160</v>
      </c>
      <c r="L5" s="326">
        <f>SUM(F5:K5)</f>
        <v>805</v>
      </c>
      <c r="M5" s="327"/>
      <c r="N5" s="327">
        <v>85</v>
      </c>
      <c r="O5" s="327">
        <f>SUM('[1]II  rok 2016_2017'!AD13)</f>
        <v>0</v>
      </c>
      <c r="P5" s="327">
        <v>60</v>
      </c>
      <c r="Q5" s="327">
        <v>240</v>
      </c>
      <c r="R5" s="327">
        <v>75</v>
      </c>
      <c r="S5" s="327">
        <v>360</v>
      </c>
      <c r="T5" s="326">
        <f>SUM(N5:S5)</f>
        <v>820</v>
      </c>
      <c r="U5" s="325">
        <v>230</v>
      </c>
      <c r="V5" s="325">
        <v>20</v>
      </c>
      <c r="W5" s="325">
        <v>290</v>
      </c>
      <c r="X5" s="325">
        <v>400</v>
      </c>
      <c r="Y5" s="325">
        <v>165</v>
      </c>
      <c r="Z5" s="325">
        <v>520</v>
      </c>
      <c r="AA5" s="325">
        <f>SUM(U5:Z5)</f>
        <v>1625</v>
      </c>
      <c r="AB5" s="325">
        <f>SUM(Y5:Z5)</f>
        <v>685</v>
      </c>
      <c r="AC5" s="329" t="s">
        <v>182</v>
      </c>
    </row>
    <row r="6" spans="1:28" ht="15">
      <c r="A6" s="551"/>
      <c r="B6" s="551"/>
      <c r="C6" s="333" t="s">
        <v>199</v>
      </c>
      <c r="D6" s="324">
        <v>3</v>
      </c>
      <c r="E6" s="324"/>
      <c r="F6" s="325">
        <v>230</v>
      </c>
      <c r="G6" s="325">
        <f>SUM('[1]III  rok2017_2018'!X15)</f>
        <v>0</v>
      </c>
      <c r="H6" s="325">
        <v>140</v>
      </c>
      <c r="I6" s="325">
        <v>240</v>
      </c>
      <c r="J6" s="325">
        <v>130</v>
      </c>
      <c r="K6" s="325">
        <f>SUM('[1]III  rok2017_2018'!AB15)</f>
        <v>0</v>
      </c>
      <c r="L6" s="326">
        <f>SUM(F6:K6)</f>
        <v>740</v>
      </c>
      <c r="M6" s="327"/>
      <c r="N6" s="327">
        <v>15</v>
      </c>
      <c r="O6" s="327">
        <v>20</v>
      </c>
      <c r="P6" s="327">
        <v>20</v>
      </c>
      <c r="Q6" s="327">
        <v>180</v>
      </c>
      <c r="R6" s="327">
        <v>30</v>
      </c>
      <c r="S6" s="327">
        <v>600</v>
      </c>
      <c r="T6" s="326">
        <f>SUM(N6:S6)</f>
        <v>865</v>
      </c>
      <c r="U6" s="325">
        <v>245</v>
      </c>
      <c r="V6" s="325">
        <v>20</v>
      </c>
      <c r="W6" s="325">
        <v>160</v>
      </c>
      <c r="X6" s="325">
        <v>420</v>
      </c>
      <c r="Y6" s="325">
        <v>160</v>
      </c>
      <c r="Z6" s="325">
        <v>600</v>
      </c>
      <c r="AA6" s="325">
        <f>SUM(U6:Z6)</f>
        <v>1605</v>
      </c>
      <c r="AB6" s="325">
        <f>SUM(Y6:Z6)</f>
        <v>760</v>
      </c>
    </row>
    <row r="7" spans="1:28" ht="15">
      <c r="A7" s="324"/>
      <c r="B7" s="549"/>
      <c r="C7" s="549"/>
      <c r="D7" s="549"/>
      <c r="E7" s="549"/>
      <c r="F7" s="326">
        <f aca="true" t="shared" si="0" ref="F7:L7">SUM(F4:F6)</f>
        <v>714</v>
      </c>
      <c r="G7" s="326">
        <f t="shared" si="0"/>
        <v>65</v>
      </c>
      <c r="H7" s="326">
        <f t="shared" si="0"/>
        <v>635</v>
      </c>
      <c r="I7" s="326">
        <f t="shared" si="0"/>
        <v>440</v>
      </c>
      <c r="J7" s="326">
        <f t="shared" si="0"/>
        <v>375</v>
      </c>
      <c r="K7" s="326">
        <f t="shared" si="0"/>
        <v>160</v>
      </c>
      <c r="L7" s="326">
        <f t="shared" si="0"/>
        <v>2389</v>
      </c>
      <c r="M7" s="330"/>
      <c r="N7" s="326">
        <f aca="true" t="shared" si="1" ref="N7:AB7">SUM(N4:N6)</f>
        <v>195</v>
      </c>
      <c r="O7" s="326">
        <f t="shared" si="1"/>
        <v>20</v>
      </c>
      <c r="P7" s="326">
        <f t="shared" si="1"/>
        <v>315</v>
      </c>
      <c r="Q7" s="326">
        <f t="shared" si="1"/>
        <v>660</v>
      </c>
      <c r="R7" s="326">
        <f t="shared" si="1"/>
        <v>195</v>
      </c>
      <c r="S7" s="326">
        <f t="shared" si="1"/>
        <v>1040</v>
      </c>
      <c r="T7" s="326">
        <f t="shared" si="1"/>
        <v>2425</v>
      </c>
      <c r="U7" s="326">
        <f t="shared" si="1"/>
        <v>909</v>
      </c>
      <c r="V7" s="326">
        <f t="shared" si="1"/>
        <v>85</v>
      </c>
      <c r="W7" s="326">
        <f t="shared" si="1"/>
        <v>950</v>
      </c>
      <c r="X7" s="326">
        <f t="shared" si="1"/>
        <v>1100</v>
      </c>
      <c r="Y7" s="326">
        <f t="shared" si="1"/>
        <v>570</v>
      </c>
      <c r="Z7" s="326">
        <f t="shared" si="1"/>
        <v>1200</v>
      </c>
      <c r="AA7" s="326">
        <f t="shared" si="1"/>
        <v>4814</v>
      </c>
      <c r="AB7" s="326">
        <f t="shared" si="1"/>
        <v>1770</v>
      </c>
    </row>
  </sheetData>
  <sheetProtection/>
  <mergeCells count="23">
    <mergeCell ref="A1:A3"/>
    <mergeCell ref="U1:U3"/>
    <mergeCell ref="Z1:Z3"/>
    <mergeCell ref="AA1:AA3"/>
    <mergeCell ref="E1:E3"/>
    <mergeCell ref="A4:A6"/>
    <mergeCell ref="B4:B6"/>
    <mergeCell ref="B7:E7"/>
    <mergeCell ref="V1:V3"/>
    <mergeCell ref="W1:W3"/>
    <mergeCell ref="X1:X3"/>
    <mergeCell ref="F1:K1"/>
    <mergeCell ref="B1:B3"/>
    <mergeCell ref="C1:C3"/>
    <mergeCell ref="D1:D3"/>
    <mergeCell ref="AB1:AB3"/>
    <mergeCell ref="F2:K2"/>
    <mergeCell ref="N2:S2"/>
    <mergeCell ref="Y1:Y3"/>
    <mergeCell ref="N1:S1"/>
    <mergeCell ref="T1:T3"/>
    <mergeCell ref="L1:L3"/>
    <mergeCell ref="M1:M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3"/>
  <sheetViews>
    <sheetView showGridLines="0" zoomScalePageLayoutView="0" workbookViewId="0" topLeftCell="A4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378" t="s">
        <v>220</v>
      </c>
      <c r="C1" s="378"/>
      <c r="D1" s="387"/>
      <c r="E1" s="387"/>
      <c r="F1" s="387"/>
    </row>
    <row r="2" spans="2:6" ht="12.75">
      <c r="B2" s="378" t="s">
        <v>221</v>
      </c>
      <c r="C2" s="378"/>
      <c r="D2" s="387"/>
      <c r="E2" s="387"/>
      <c r="F2" s="387"/>
    </row>
    <row r="3" spans="2:6" ht="12.75">
      <c r="B3" s="379"/>
      <c r="C3" s="379"/>
      <c r="D3" s="388"/>
      <c r="E3" s="388"/>
      <c r="F3" s="388"/>
    </row>
    <row r="4" spans="2:6" ht="51">
      <c r="B4" s="379" t="s">
        <v>222</v>
      </c>
      <c r="C4" s="379"/>
      <c r="D4" s="388"/>
      <c r="E4" s="388"/>
      <c r="F4" s="388"/>
    </row>
    <row r="5" spans="2:6" ht="12.75">
      <c r="B5" s="379"/>
      <c r="C5" s="379"/>
      <c r="D5" s="388"/>
      <c r="E5" s="388"/>
      <c r="F5" s="388"/>
    </row>
    <row r="6" spans="2:6" ht="25.5">
      <c r="B6" s="378" t="s">
        <v>223</v>
      </c>
      <c r="C6" s="378"/>
      <c r="D6" s="387"/>
      <c r="E6" s="387" t="s">
        <v>224</v>
      </c>
      <c r="F6" s="387" t="s">
        <v>225</v>
      </c>
    </row>
    <row r="7" spans="2:6" ht="13.5" thickBot="1">
      <c r="B7" s="379"/>
      <c r="C7" s="379"/>
      <c r="D7" s="388"/>
      <c r="E7" s="388"/>
      <c r="F7" s="388"/>
    </row>
    <row r="8" spans="2:6" ht="63.75">
      <c r="B8" s="380" t="s">
        <v>226</v>
      </c>
      <c r="C8" s="381"/>
      <c r="D8" s="389"/>
      <c r="E8" s="389">
        <v>14</v>
      </c>
      <c r="F8" s="390"/>
    </row>
    <row r="9" spans="2:6" ht="25.5">
      <c r="B9" s="382"/>
      <c r="C9" s="379"/>
      <c r="D9" s="388"/>
      <c r="E9" s="391" t="s">
        <v>227</v>
      </c>
      <c r="F9" s="392" t="s">
        <v>235</v>
      </c>
    </row>
    <row r="10" spans="2:6" ht="25.5">
      <c r="B10" s="382"/>
      <c r="C10" s="379"/>
      <c r="D10" s="388"/>
      <c r="E10" s="391" t="s">
        <v>228</v>
      </c>
      <c r="F10" s="392"/>
    </row>
    <row r="11" spans="2:6" ht="25.5">
      <c r="B11" s="382"/>
      <c r="C11" s="379"/>
      <c r="D11" s="388"/>
      <c r="E11" s="391" t="s">
        <v>229</v>
      </c>
      <c r="F11" s="392"/>
    </row>
    <row r="12" spans="2:6" ht="25.5">
      <c r="B12" s="382"/>
      <c r="C12" s="379"/>
      <c r="D12" s="388"/>
      <c r="E12" s="391" t="s">
        <v>230</v>
      </c>
      <c r="F12" s="392"/>
    </row>
    <row r="13" spans="2:6" ht="25.5">
      <c r="B13" s="382"/>
      <c r="C13" s="379"/>
      <c r="D13" s="388"/>
      <c r="E13" s="391" t="s">
        <v>231</v>
      </c>
      <c r="F13" s="392"/>
    </row>
    <row r="14" spans="2:6" ht="25.5">
      <c r="B14" s="382"/>
      <c r="C14" s="379"/>
      <c r="D14" s="388"/>
      <c r="E14" s="391" t="s">
        <v>232</v>
      </c>
      <c r="F14" s="392"/>
    </row>
    <row r="15" spans="2:6" ht="25.5">
      <c r="B15" s="382"/>
      <c r="C15" s="379"/>
      <c r="D15" s="388"/>
      <c r="E15" s="391" t="s">
        <v>233</v>
      </c>
      <c r="F15" s="392"/>
    </row>
    <row r="16" spans="2:6" ht="25.5">
      <c r="B16" s="382"/>
      <c r="C16" s="379"/>
      <c r="D16" s="388"/>
      <c r="E16" s="391" t="s">
        <v>234</v>
      </c>
      <c r="F16" s="392"/>
    </row>
    <row r="17" spans="2:6" ht="12.75">
      <c r="B17" s="382"/>
      <c r="C17" s="379"/>
      <c r="D17" s="388"/>
      <c r="E17" s="391" t="s">
        <v>236</v>
      </c>
      <c r="F17" s="392" t="s">
        <v>235</v>
      </c>
    </row>
    <row r="18" spans="2:6" ht="12.75">
      <c r="B18" s="382"/>
      <c r="C18" s="379"/>
      <c r="D18" s="388"/>
      <c r="E18" s="391" t="s">
        <v>237</v>
      </c>
      <c r="F18" s="392"/>
    </row>
    <row r="19" spans="2:6" ht="13.5" thickBot="1">
      <c r="B19" s="383"/>
      <c r="C19" s="384"/>
      <c r="D19" s="393"/>
      <c r="E19" s="394" t="s">
        <v>238</v>
      </c>
      <c r="F19" s="395"/>
    </row>
    <row r="20" spans="2:6" ht="13.5" thickBot="1">
      <c r="B20" s="379"/>
      <c r="C20" s="379"/>
      <c r="D20" s="388"/>
      <c r="E20" s="388"/>
      <c r="F20" s="388"/>
    </row>
    <row r="21" spans="2:6" ht="39" thickBot="1">
      <c r="B21" s="385" t="s">
        <v>239</v>
      </c>
      <c r="C21" s="386"/>
      <c r="D21" s="396"/>
      <c r="E21" s="396">
        <v>255</v>
      </c>
      <c r="F21" s="397" t="s">
        <v>235</v>
      </c>
    </row>
    <row r="22" spans="2:6" ht="12.75">
      <c r="B22" s="379"/>
      <c r="C22" s="379"/>
      <c r="D22" s="388"/>
      <c r="E22" s="388"/>
      <c r="F22" s="388"/>
    </row>
    <row r="23" spans="2:6" ht="12.75">
      <c r="B23" s="379"/>
      <c r="C23" s="379"/>
      <c r="D23" s="388"/>
      <c r="E23" s="388"/>
      <c r="F23" s="388"/>
    </row>
  </sheetData>
  <sheetProtection/>
  <hyperlinks>
    <hyperlink ref="E9" location="'Podsumowanie'!I4:J4" display="'Podsumowanie'!I4:J4"/>
    <hyperlink ref="E10" location="'Podsumowanie'!J5" display="'Podsumowanie'!J5"/>
    <hyperlink ref="E11" location="'Podsumowanie'!N7" display="'Podsumowanie'!N7"/>
    <hyperlink ref="E12" location="'Podsumowanie'!E10" display="'Podsumowanie'!E10"/>
    <hyperlink ref="E13" location="'Podsumowanie'!I10:J10" display="'Podsumowanie'!I10:J10"/>
    <hyperlink ref="E14" location="'Podsumowanie'!F11" display="'Podsumowanie'!F11"/>
    <hyperlink ref="E15" location="'Podsumowanie'!J11" display="'Podsumowanie'!J11"/>
    <hyperlink ref="E16" location="'Podsumowanie'!E24" display="'Podsumowanie'!E24"/>
    <hyperlink ref="E17" location="'Suma'!O4:O5" display="'Suma'!O4:O5"/>
    <hyperlink ref="E18" location="'Suma'!G6" display="'Suma'!G6"/>
    <hyperlink ref="E19" location="'Suma'!K6" display="'Suma'!K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 Medyczny</cp:lastModifiedBy>
  <cp:lastPrinted>2017-03-01T12:20:02Z</cp:lastPrinted>
  <dcterms:created xsi:type="dcterms:W3CDTF">1997-02-26T13:46:56Z</dcterms:created>
  <dcterms:modified xsi:type="dcterms:W3CDTF">2017-06-01T08:07:12Z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