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rok 20162017" sheetId="1" r:id="rId1"/>
    <sheet name="II  rok" sheetId="2" state="hidden" r:id="rId2"/>
    <sheet name="III  rok" sheetId="3" state="hidden" r:id="rId3"/>
    <sheet name="II rok 20162017" sheetId="4" r:id="rId4"/>
    <sheet name="podsumowanie" sheetId="5" r:id="rId5"/>
  </sheets>
  <definedNames/>
  <calcPr fullCalcOnLoad="1"/>
</workbook>
</file>

<file path=xl/sharedStrings.xml><?xml version="1.0" encoding="utf-8"?>
<sst xmlns="http://schemas.openxmlformats.org/spreadsheetml/2006/main" count="548" uniqueCount="182">
  <si>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</si>
  <si>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</si>
  <si>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</si>
  <si>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</si>
  <si>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</si>
  <si>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</si>
  <si>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</si>
  <si>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</si>
  <si>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</si>
  <si>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</si>
  <si>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</si>
  <si>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</si>
  <si>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</si>
  <si>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</si>
  <si>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</si>
  <si>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</si>
  <si>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</si>
  <si>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</si>
  <si>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</si>
  <si>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</si>
  <si>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</si>
  <si>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</si>
  <si>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</si>
  <si>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</si>
  <si>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</si>
  <si>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</si>
  <si>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</si>
  <si>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</si>
  <si>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</si>
  <si>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</si>
  <si>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</si>
  <si>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</si>
  <si>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</si>
  <si>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</si>
  <si>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</si>
  <si>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</si>
  <si>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</si>
  <si>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</si>
  <si>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</si>
  <si>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</si>
  <si>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</si>
  <si>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</si>
  <si>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</si>
  <si>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</si>
  <si>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</si>
  <si>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</si>
  <si>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</si>
  <si>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</si>
  <si>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</si>
  <si>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</si>
  <si>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</si>
  <si>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>Język angielski</t>
  </si>
  <si>
    <t>zal</t>
  </si>
  <si>
    <t>Studium Języków Obcych</t>
  </si>
  <si>
    <t>mgr Ewa Szczepaniak</t>
  </si>
  <si>
    <t>egz</t>
  </si>
  <si>
    <t>Zakład Zdrowia Publicznego</t>
  </si>
  <si>
    <t>Klinika Psychiatrii</t>
  </si>
  <si>
    <t>dr hab. Agata Szulc</t>
  </si>
  <si>
    <t>Zakład Zintegrowanej Opieki Medycznej</t>
  </si>
  <si>
    <t>prof. dr hab. Elżbieta Krajewska-Kułak</t>
  </si>
  <si>
    <t>Zakład Laboratoryjnej Diagnostyki Klinicznej</t>
  </si>
  <si>
    <t>prof. dr hab. Sławomir Jerzy Terlikowski</t>
  </si>
  <si>
    <t>Zakład Położnictwa, Ginekologii i Opieki Położniczo-Ginekologicznej</t>
  </si>
  <si>
    <t>Klinika Onkologii</t>
  </si>
  <si>
    <t>prof. dr hab. Marek Wojtukiewicz</t>
  </si>
  <si>
    <t>Klinika Rozrodczości i Endokrynologii Ginekologicznej</t>
  </si>
  <si>
    <t>Zakład Statystyki i Informatyki Medycznej</t>
  </si>
  <si>
    <t>Studium Filozofii i Psychologii Człowieka</t>
  </si>
  <si>
    <t>III</t>
  </si>
  <si>
    <t>Zakład Położnictwa, Ginekologii i Opieki Połozniczo-Ginekologicznej</t>
  </si>
  <si>
    <t>Choroby endokrynologiczne w ciąży</t>
  </si>
  <si>
    <t>Klinika Endokrynologii, Diabetologii i Chorób Wewnętrznych</t>
  </si>
  <si>
    <t>prof. dr hab. Maria Górska</t>
  </si>
  <si>
    <t>Choroby serca w ciąży</t>
  </si>
  <si>
    <t>Zakład Medycyny Klinicznej</t>
  </si>
  <si>
    <t>prof. dr hab. n med. Hanna Bachórzewska-Gajewska</t>
  </si>
  <si>
    <t>Stany nagłe w położnictwie</t>
  </si>
  <si>
    <t>Choroby psychiatryczne w ciąży</t>
  </si>
  <si>
    <t>Opieka specjalistyczna w położnictwie, w tym praktyki zawodowe</t>
  </si>
  <si>
    <t>Pielegniarstwo operacyjne w położnictwie i ginekologii, w tym: praktyki zawodowe</t>
  </si>
  <si>
    <t>Przygotowanie do rodzicielstwa</t>
  </si>
  <si>
    <t>Poradnictwo laktacyjne, w tym praktyki zawodowe</t>
  </si>
  <si>
    <t>Opieka położnicza nad kobietą niepełnosprawną</t>
  </si>
  <si>
    <t>Stany nagłe w neonatologii</t>
  </si>
  <si>
    <t>Klinika Neonatologii i Intensywnej Terapii Noworodka</t>
  </si>
  <si>
    <t>dr hab. Marek Szczepański</t>
  </si>
  <si>
    <t>Stany nagłe w neonatologii - część pielęgniarska</t>
  </si>
  <si>
    <t>Opieka specjalistyczna w w neonoatologii</t>
  </si>
  <si>
    <t>Medycyna sądowa</t>
  </si>
  <si>
    <t>Zakład Medycyny Sądowej</t>
  </si>
  <si>
    <t>dr hab. Anna Niemcunowicz-Janica</t>
  </si>
  <si>
    <t>Seminaria magisterskie i egzamin magisterski</t>
  </si>
  <si>
    <t>Zakład, w którym realizowana jest praca magisterska</t>
  </si>
  <si>
    <t>Metody wczesnej oceny i stymulacji rozwoju noworodka i niemowlęcia</t>
  </si>
  <si>
    <t>Problemy wielokulturowości w medycynie</t>
  </si>
  <si>
    <t>Pielęgniarstwo onkologiczne</t>
  </si>
  <si>
    <t>Problemy zdrowotne i zawodowe położnych</t>
  </si>
  <si>
    <t>IV</t>
  </si>
  <si>
    <t>Zajęcia fakultatywne - 4 przedmioty do wyboru:</t>
  </si>
  <si>
    <t>Zakład Medycyny Wieku Rozwojowego i Pielęgniarstwa Pediatrycznego</t>
  </si>
  <si>
    <t>Diagnostyka ultrasonograficzna w położnictwie i ginekologii</t>
  </si>
  <si>
    <t>Zajęcia fakultatywne: 4 przedmioty do wyboru:</t>
  </si>
  <si>
    <t>25.04.2013</t>
  </si>
  <si>
    <t>SEMESTR III</t>
  </si>
  <si>
    <t>SEMESTR IV</t>
  </si>
  <si>
    <t>KIERUNEK :Położnictwo                                           II ROK                        rok akademicki:   2014/2015
opiekun roku: mgr Anna Sienkiewicz</t>
  </si>
  <si>
    <t>Wychowanie fizyczne - przedmiot nieobowiązkowy - 30h - student deklaruje chęć jego realizacji w semestrze letnim</t>
  </si>
  <si>
    <t>Studium Wychowania Fizycznego</t>
  </si>
  <si>
    <t>mgr Karol Szafranek</t>
  </si>
  <si>
    <t>Zakład Diagnostyki Biochemicznej</t>
  </si>
  <si>
    <t>Zakład Diagnostyki Hematologicznej</t>
  </si>
  <si>
    <t>Klinika Ginekologii i Ginekologii Onkologicznej</t>
  </si>
  <si>
    <t xml:space="preserve">Zakład Anestezjologii i Intensywnej Terapii </t>
  </si>
  <si>
    <t>Klinika Medycyny Ratunkowej Dzieci</t>
  </si>
  <si>
    <t>A - Zarządzanie w położnictwie</t>
  </si>
  <si>
    <t>A - Podstawy psychoterapii</t>
  </si>
  <si>
    <t>A - Filozofia i teoria opieki położniczej</t>
  </si>
  <si>
    <t>A - Ustawodawstwo zawodowe położnej - wymogi europejskie</t>
  </si>
  <si>
    <t>A - Dydaktyka medyczna</t>
  </si>
  <si>
    <t>A - Badania naukowe w położnictwie</t>
  </si>
  <si>
    <t>B - Nowoczesne techniki diagnostyczne</t>
  </si>
  <si>
    <t>B - Intensywny nadzór położniczy, w tym: praktyki zawodowe</t>
  </si>
  <si>
    <t>B - Opieka specjalistyczna w ginekologii</t>
  </si>
  <si>
    <t>C - Diagnostyka laboratoryjna w ciąży</t>
  </si>
  <si>
    <t>C - Onkologia ginekologiczna</t>
  </si>
  <si>
    <t>C - Ginekologia dziecięca</t>
  </si>
  <si>
    <t>C - Ginekologia endokrynologiczna</t>
  </si>
  <si>
    <t>C - Opieka paliatywna w ginekologii, w tym praktyki zawodowe</t>
  </si>
  <si>
    <t>C - Seksuologia</t>
  </si>
  <si>
    <t>C - Biostatystyka</t>
  </si>
  <si>
    <t>C - Psychologia zdrowia</t>
  </si>
  <si>
    <t>C - Pediatria i pielęgniarstwo pediatryczne</t>
  </si>
  <si>
    <t>C - Położnictwo środowiskowe</t>
  </si>
  <si>
    <t>C - Doradztwo zdrowotne położnej wobec kobiety i jej rodziny jako element samodzielności zawodowej połoznej</t>
  </si>
  <si>
    <t>C - Macierzyństwo wobec dziecka o specjalnych potrzebach zdrowotnych</t>
  </si>
  <si>
    <t>C - Pielęgnowanie pacjenta z ranami</t>
  </si>
  <si>
    <t>C - Prowadzenie grup wsparcia w położnictwie i ginekologii</t>
  </si>
  <si>
    <t>ZAL</t>
  </si>
  <si>
    <t>C - Przedmiot ogólnouczelniany</t>
  </si>
  <si>
    <t>B - Opieka specjalistyczna w położnictwie, w tym praktyki zawodowe</t>
  </si>
  <si>
    <t>C - Choroby endokrynologiczne w ciąży</t>
  </si>
  <si>
    <t>C - Choroby serca w ciąży</t>
  </si>
  <si>
    <t>C - Stany nagłe w położnictwie</t>
  </si>
  <si>
    <t>C - Choroby psychiatryczne w ciąży</t>
  </si>
  <si>
    <t>C - Pielegniarstwo operacyjne w położnictwie i ginekologii, w tym: praktyki zawodowe</t>
  </si>
  <si>
    <t>C - Przygotowanie do rodzicielstwa</t>
  </si>
  <si>
    <t>C - Poradnictwo laktacyjne, w tym praktyki zawodowe</t>
  </si>
  <si>
    <t>C - Opieka położnicza nad kobietą niepełnosprawną</t>
  </si>
  <si>
    <t>B - Diagnostyka ultrasonograficzna w położnictwie i ginekologii</t>
  </si>
  <si>
    <t>C - Stany nagłe w neonatologii</t>
  </si>
  <si>
    <t>C - Stany nagłe w neonatologii - część pielęgniarska</t>
  </si>
  <si>
    <t>B - Opieka specjalistyczna w w neonoatologii</t>
  </si>
  <si>
    <t>C - Medycyna sądowa</t>
  </si>
  <si>
    <t>C - Podstawy patofizjologii bólu i jego leczenia</t>
  </si>
  <si>
    <t>C - Seminaria magisterskie i egzamin magisterski</t>
  </si>
  <si>
    <t>C - Podstawy transplantologii</t>
  </si>
  <si>
    <t>II Klinika Nefrologii z Oddziałem Leczenia Nadciśnienia Tętniczego i Pododdziałem Dializoterapii</t>
  </si>
  <si>
    <t>C - Metody wczesnej oceny i stymulacji rozwoju noworodka i niemowlęcia</t>
  </si>
  <si>
    <t>C - Problemy wielokulturowości w medycynie</t>
  </si>
  <si>
    <t>C - Pielęgniarstwo onkologiczne</t>
  </si>
  <si>
    <t>C - Problemy zdrowotne i zawodowe położnych</t>
  </si>
  <si>
    <t>teoria</t>
  </si>
  <si>
    <t xml:space="preserve">RAZEM </t>
  </si>
  <si>
    <t>język</t>
  </si>
  <si>
    <t>praktyka zawodowa</t>
  </si>
  <si>
    <r>
      <t xml:space="preserve">wychowanie fizyczne </t>
    </r>
    <r>
      <rPr>
        <b/>
        <sz val="11"/>
        <color indexed="10"/>
        <rFont val="Czcionka tekstu podstawowego"/>
        <family val="0"/>
      </rPr>
      <t>nieobowiązkowy</t>
    </r>
  </si>
  <si>
    <t>razem ogół</t>
  </si>
  <si>
    <t>zajęcia praktyczne</t>
  </si>
  <si>
    <t xml:space="preserve">B- Nauki z zakresu opieki specjalistycznej </t>
  </si>
  <si>
    <t>C- Nauki z zakresu opieki specjalistycznej do dyspozycji uczelni</t>
  </si>
  <si>
    <t>STANDARD</t>
  </si>
  <si>
    <t xml:space="preserve">razem teoria </t>
  </si>
  <si>
    <t>RAZEM teoria</t>
  </si>
  <si>
    <t>A- Wybrane zagadnienia z nauk społecznych</t>
  </si>
  <si>
    <t>KIERUNEK :Położnictwo                                           I ROK                        rok akademicki:  2016/2017
opiekun roku: dr n. med. Krystyna Piekut</t>
  </si>
  <si>
    <t>Zajęcia fakultatywne: 5 przedmiotów do wyboru:</t>
  </si>
  <si>
    <t>Załącznik 3b do Uchwały nr 86 /2015 Senatu UMB</t>
  </si>
  <si>
    <t>Zakład Podstawowej Opieki Zdrowotnej</t>
  </si>
  <si>
    <t>Zakład Higieny, Epidemiologii i Ergonomii</t>
  </si>
  <si>
    <t>KIERUNEK :Położnictwo                                           II ROK                        rok akademicki:   2017/2018
opiekun roku: mgr Anna Sienkiewicz</t>
  </si>
  <si>
    <t>13.06.2017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</si>
</sst>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3" fillId="37" borderId="32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vertical="center"/>
    </xf>
    <xf numFmtId="0" fontId="2" fillId="37" borderId="28" xfId="0" applyFont="1" applyFill="1" applyBorder="1" applyAlignment="1">
      <alignment vertical="center"/>
    </xf>
    <xf numFmtId="0" fontId="2" fillId="37" borderId="34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left" vertical="center"/>
    </xf>
    <xf numFmtId="0" fontId="2" fillId="37" borderId="50" xfId="0" applyFont="1" applyFill="1" applyBorder="1" applyAlignment="1">
      <alignment vertical="center"/>
    </xf>
    <xf numFmtId="0" fontId="2" fillId="37" borderId="25" xfId="0" applyFont="1" applyFill="1" applyBorder="1" applyAlignment="1">
      <alignment vertical="center"/>
    </xf>
    <xf numFmtId="0" fontId="2" fillId="37" borderId="35" xfId="0" applyFont="1" applyFill="1" applyBorder="1" applyAlignment="1">
      <alignment vertical="center"/>
    </xf>
    <xf numFmtId="0" fontId="2" fillId="37" borderId="51" xfId="0" applyFont="1" applyFill="1" applyBorder="1" applyAlignment="1">
      <alignment horizontal="left" vertical="center"/>
    </xf>
    <xf numFmtId="0" fontId="2" fillId="37" borderId="56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27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41" xfId="0" applyFont="1" applyFill="1" applyBorder="1" applyAlignment="1">
      <alignment horizontal="center" vertical="center" wrapText="1"/>
    </xf>
    <xf numFmtId="0" fontId="3" fillId="37" borderId="61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5" fillId="37" borderId="62" xfId="0" applyFont="1" applyFill="1" applyBorder="1" applyAlignment="1">
      <alignment vertical="center" wrapText="1"/>
    </xf>
    <xf numFmtId="0" fontId="3" fillId="37" borderId="63" xfId="0" applyFont="1" applyFill="1" applyBorder="1" applyAlignment="1">
      <alignment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2" fillId="37" borderId="52" xfId="0" applyFont="1" applyFill="1" applyBorder="1" applyAlignment="1">
      <alignment vertical="center"/>
    </xf>
    <xf numFmtId="0" fontId="2" fillId="37" borderId="64" xfId="0" applyFont="1" applyFill="1" applyBorder="1" applyAlignment="1">
      <alignment vertical="center"/>
    </xf>
    <xf numFmtId="0" fontId="2" fillId="37" borderId="65" xfId="0" applyFont="1" applyFill="1" applyBorder="1" applyAlignment="1">
      <alignment vertical="center"/>
    </xf>
    <xf numFmtId="0" fontId="1" fillId="37" borderId="42" xfId="0" applyFont="1" applyFill="1" applyBorder="1" applyAlignment="1">
      <alignment vertical="center"/>
    </xf>
    <xf numFmtId="0" fontId="6" fillId="38" borderId="39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left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left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3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vertical="center" wrapText="1"/>
    </xf>
    <xf numFmtId="0" fontId="6" fillId="38" borderId="39" xfId="0" applyFont="1" applyFill="1" applyBorder="1" applyAlignment="1">
      <alignment vertical="center" wrapText="1"/>
    </xf>
    <xf numFmtId="0" fontId="7" fillId="39" borderId="39" xfId="0" applyFont="1" applyFill="1" applyBorder="1" applyAlignment="1">
      <alignment vertical="center" wrapText="1"/>
    </xf>
    <xf numFmtId="0" fontId="7" fillId="39" borderId="41" xfId="0" applyFont="1" applyFill="1" applyBorder="1" applyAlignment="1">
      <alignment vertical="center" wrapText="1"/>
    </xf>
    <xf numFmtId="0" fontId="7" fillId="39" borderId="40" xfId="0" applyFont="1" applyFill="1" applyBorder="1" applyAlignment="1">
      <alignment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10" fillId="39" borderId="39" xfId="0" applyFont="1" applyFill="1" applyBorder="1" applyAlignment="1">
      <alignment horizontal="left" vertical="center" wrapText="1"/>
    </xf>
    <xf numFmtId="0" fontId="6" fillId="39" borderId="39" xfId="0" applyFont="1" applyFill="1" applyBorder="1" applyAlignment="1">
      <alignment horizontal="left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center"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left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6" fillId="40" borderId="66" xfId="0" applyFont="1" applyFill="1" applyBorder="1" applyAlignment="1">
      <alignment horizontal="center" vertical="center" wrapText="1"/>
    </xf>
    <xf numFmtId="0" fontId="6" fillId="40" borderId="67" xfId="0" applyFont="1" applyFill="1" applyBorder="1" applyAlignment="1">
      <alignment horizontal="left" vertical="center" wrapText="1"/>
    </xf>
    <xf numFmtId="0" fontId="6" fillId="40" borderId="62" xfId="0" applyFont="1" applyFill="1" applyBorder="1" applyAlignment="1">
      <alignment horizontal="center" vertical="center" wrapText="1"/>
    </xf>
    <xf numFmtId="0" fontId="6" fillId="40" borderId="68" xfId="0" applyFont="1" applyFill="1" applyBorder="1" applyAlignment="1">
      <alignment horizontal="center" vertical="center" wrapText="1"/>
    </xf>
    <xf numFmtId="0" fontId="6" fillId="40" borderId="67" xfId="0" applyFont="1" applyFill="1" applyBorder="1" applyAlignment="1">
      <alignment horizontal="center" vertical="center" wrapText="1"/>
    </xf>
    <xf numFmtId="0" fontId="3" fillId="40" borderId="62" xfId="0" applyFont="1" applyFill="1" applyBorder="1" applyAlignment="1">
      <alignment horizontal="center" vertical="center" wrapText="1"/>
    </xf>
    <xf numFmtId="0" fontId="3" fillId="40" borderId="67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7" fillId="40" borderId="66" xfId="0" applyFont="1" applyFill="1" applyBorder="1" applyAlignment="1">
      <alignment horizontal="center" vertical="center" wrapText="1"/>
    </xf>
    <xf numFmtId="0" fontId="7" fillId="40" borderId="68" xfId="0" applyFont="1" applyFill="1" applyBorder="1" applyAlignment="1">
      <alignment horizontal="center" vertical="center" wrapText="1"/>
    </xf>
    <xf numFmtId="0" fontId="7" fillId="40" borderId="52" xfId="0" applyFont="1" applyFill="1" applyBorder="1" applyAlignment="1">
      <alignment horizontal="center" vertical="center" wrapText="1"/>
    </xf>
    <xf numFmtId="0" fontId="6" fillId="40" borderId="52" xfId="0" applyFont="1" applyFill="1" applyBorder="1" applyAlignment="1">
      <alignment horizontal="center" vertical="center" wrapText="1"/>
    </xf>
    <xf numFmtId="0" fontId="6" fillId="40" borderId="39" xfId="0" applyFont="1" applyFill="1" applyBorder="1" applyAlignment="1">
      <alignment horizontal="left" vertical="center" wrapText="1"/>
    </xf>
    <xf numFmtId="0" fontId="7" fillId="41" borderId="39" xfId="0" applyFont="1" applyFill="1" applyBorder="1" applyAlignment="1">
      <alignment vertical="center" wrapText="1"/>
    </xf>
    <xf numFmtId="0" fontId="7" fillId="41" borderId="41" xfId="0" applyFont="1" applyFill="1" applyBorder="1" applyAlignment="1">
      <alignment vertical="center" wrapText="1"/>
    </xf>
    <xf numFmtId="0" fontId="7" fillId="41" borderId="40" xfId="0" applyFont="1" applyFill="1" applyBorder="1" applyAlignment="1">
      <alignment vertical="center" wrapText="1"/>
    </xf>
    <xf numFmtId="0" fontId="6" fillId="41" borderId="39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horizontal="center" vertical="center" wrapText="1"/>
    </xf>
    <xf numFmtId="0" fontId="55" fillId="41" borderId="41" xfId="0" applyFont="1" applyFill="1" applyBorder="1" applyAlignment="1">
      <alignment horizontal="center" vertical="center" wrapText="1"/>
    </xf>
    <xf numFmtId="0" fontId="6" fillId="41" borderId="40" xfId="0" applyFont="1" applyFill="1" applyBorder="1" applyAlignment="1">
      <alignment horizontal="center" vertical="center" wrapText="1"/>
    </xf>
    <xf numFmtId="0" fontId="6" fillId="41" borderId="39" xfId="0" applyFont="1" applyFill="1" applyBorder="1" applyAlignment="1">
      <alignment horizontal="left" vertical="center" wrapText="1"/>
    </xf>
    <xf numFmtId="0" fontId="6" fillId="41" borderId="38" xfId="0" applyFont="1" applyFill="1" applyBorder="1" applyAlignment="1">
      <alignment horizontal="left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horizontal="center" vertical="center" wrapText="1"/>
    </xf>
    <xf numFmtId="0" fontId="3" fillId="41" borderId="40" xfId="0" applyFont="1" applyFill="1" applyBorder="1" applyAlignment="1">
      <alignment horizontal="center" vertical="center" wrapText="1"/>
    </xf>
    <xf numFmtId="0" fontId="7" fillId="41" borderId="39" xfId="0" applyFont="1" applyFill="1" applyBorder="1" applyAlignment="1">
      <alignment horizontal="center" vertical="center" wrapText="1"/>
    </xf>
    <xf numFmtId="0" fontId="7" fillId="41" borderId="41" xfId="0" applyFont="1" applyFill="1" applyBorder="1" applyAlignment="1">
      <alignment horizontal="center" vertical="center" wrapText="1"/>
    </xf>
    <xf numFmtId="0" fontId="7" fillId="41" borderId="40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horizontal="left" vertical="center"/>
    </xf>
    <xf numFmtId="0" fontId="5" fillId="41" borderId="18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vertical="center" wrapText="1"/>
    </xf>
    <xf numFmtId="0" fontId="6" fillId="41" borderId="38" xfId="0" applyFont="1" applyFill="1" applyBorder="1" applyAlignment="1">
      <alignment vertical="center" wrapText="1"/>
    </xf>
    <xf numFmtId="0" fontId="6" fillId="41" borderId="18" xfId="0" applyFont="1" applyFill="1" applyBorder="1" applyAlignment="1">
      <alignment vertical="center" wrapText="1"/>
    </xf>
    <xf numFmtId="0" fontId="6" fillId="41" borderId="39" xfId="0" applyFont="1" applyFill="1" applyBorder="1" applyAlignment="1">
      <alignment vertical="center" wrapText="1"/>
    </xf>
    <xf numFmtId="0" fontId="6" fillId="42" borderId="39" xfId="0" applyFont="1" applyFill="1" applyBorder="1" applyAlignment="1">
      <alignment horizontal="center" vertical="center" wrapText="1"/>
    </xf>
    <xf numFmtId="0" fontId="3" fillId="42" borderId="38" xfId="0" applyFont="1" applyFill="1" applyBorder="1" applyAlignment="1">
      <alignment horizontal="left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" fillId="42" borderId="41" xfId="0" applyFont="1" applyFill="1" applyBorder="1" applyAlignment="1">
      <alignment horizontal="center" vertical="center" wrapText="1"/>
    </xf>
    <xf numFmtId="0" fontId="6" fillId="42" borderId="38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3" fillId="42" borderId="38" xfId="0" applyFont="1" applyFill="1" applyBorder="1" applyAlignment="1">
      <alignment vertical="center" wrapText="1"/>
    </xf>
    <xf numFmtId="0" fontId="3" fillId="42" borderId="40" xfId="0" applyFont="1" applyFill="1" applyBorder="1" applyAlignment="1">
      <alignment horizontal="center" vertical="center" wrapText="1"/>
    </xf>
    <xf numFmtId="0" fontId="7" fillId="42" borderId="39" xfId="0" applyFont="1" applyFill="1" applyBorder="1" applyAlignment="1">
      <alignment horizontal="center" vertical="center" wrapText="1"/>
    </xf>
    <xf numFmtId="0" fontId="7" fillId="42" borderId="41" xfId="0" applyFont="1" applyFill="1" applyBorder="1" applyAlignment="1">
      <alignment horizontal="center" vertical="center" wrapText="1"/>
    </xf>
    <xf numFmtId="0" fontId="7" fillId="42" borderId="40" xfId="0" applyFont="1" applyFill="1" applyBorder="1" applyAlignment="1">
      <alignment horizontal="center" vertical="center" wrapText="1"/>
    </xf>
    <xf numFmtId="0" fontId="6" fillId="42" borderId="40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left" vertical="center"/>
    </xf>
    <xf numFmtId="0" fontId="6" fillId="40" borderId="12" xfId="0" applyFont="1" applyFill="1" applyBorder="1" applyAlignment="1">
      <alignment horizontal="left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52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1" borderId="52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7" fillId="41" borderId="38" xfId="0" applyFont="1" applyFill="1" applyBorder="1" applyAlignment="1">
      <alignment horizontal="center" vertical="center" wrapText="1"/>
    </xf>
    <xf numFmtId="0" fontId="6" fillId="41" borderId="37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vertical="center" wrapText="1"/>
    </xf>
    <xf numFmtId="0" fontId="3" fillId="41" borderId="4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6" fillId="42" borderId="17" xfId="0" applyFont="1" applyFill="1" applyBorder="1" applyAlignment="1">
      <alignment horizontal="center" vertical="center" wrapText="1"/>
    </xf>
    <xf numFmtId="0" fontId="6" fillId="42" borderId="52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3" fillId="42" borderId="4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7" fillId="42" borderId="38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left" vertical="center"/>
    </xf>
    <xf numFmtId="1" fontId="11" fillId="43" borderId="41" xfId="0" applyNumberFormat="1" applyFont="1" applyFill="1" applyBorder="1" applyAlignment="1">
      <alignment wrapText="1"/>
    </xf>
    <xf numFmtId="1" fontId="12" fillId="0" borderId="41" xfId="0" applyNumberFormat="1" applyFont="1" applyBorder="1" applyAlignment="1">
      <alignment wrapText="1"/>
    </xf>
    <xf numFmtId="1" fontId="12" fillId="43" borderId="41" xfId="0" applyNumberFormat="1" applyFont="1" applyFill="1" applyBorder="1" applyAlignment="1">
      <alignment wrapText="1"/>
    </xf>
    <xf numFmtId="1" fontId="2" fillId="43" borderId="41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wrapText="1"/>
    </xf>
    <xf numFmtId="1" fontId="13" fillId="43" borderId="41" xfId="0" applyNumberFormat="1" applyFont="1" applyFill="1" applyBorder="1" applyAlignment="1">
      <alignment wrapText="1"/>
    </xf>
    <xf numFmtId="1" fontId="12" fillId="37" borderId="41" xfId="0" applyNumberFormat="1" applyFont="1" applyFill="1" applyBorder="1" applyAlignment="1">
      <alignment horizontal="center" wrapText="1"/>
    </xf>
    <xf numFmtId="1" fontId="13" fillId="37" borderId="41" xfId="0" applyNumberFormat="1" applyFont="1" applyFill="1" applyBorder="1" applyAlignment="1">
      <alignment horizontal="center" wrapText="1"/>
    </xf>
    <xf numFmtId="1" fontId="14" fillId="0" borderId="41" xfId="0" applyNumberFormat="1" applyFont="1" applyFill="1" applyBorder="1" applyAlignment="1">
      <alignment wrapText="1"/>
    </xf>
    <xf numFmtId="1" fontId="12" fillId="37" borderId="41" xfId="0" applyNumberFormat="1" applyFont="1" applyFill="1" applyBorder="1" applyAlignment="1">
      <alignment horizontal="right" wrapText="1"/>
    </xf>
    <xf numFmtId="1" fontId="14" fillId="37" borderId="41" xfId="0" applyNumberFormat="1" applyFont="1" applyFill="1" applyBorder="1" applyAlignment="1">
      <alignment wrapText="1"/>
    </xf>
    <xf numFmtId="1" fontId="13" fillId="37" borderId="41" xfId="0" applyNumberFormat="1" applyFont="1" applyFill="1" applyBorder="1" applyAlignment="1">
      <alignment wrapText="1"/>
    </xf>
    <xf numFmtId="1" fontId="14" fillId="0" borderId="41" xfId="0" applyNumberFormat="1" applyFont="1" applyFill="1" applyBorder="1" applyAlignment="1">
      <alignment wrapText="1"/>
    </xf>
    <xf numFmtId="1" fontId="13" fillId="0" borderId="40" xfId="0" applyNumberFormat="1" applyFont="1" applyBorder="1" applyAlignment="1">
      <alignment wrapText="1"/>
    </xf>
    <xf numFmtId="1" fontId="16" fillId="43" borderId="40" xfId="0" applyNumberFormat="1" applyFont="1" applyFill="1" applyBorder="1" applyAlignment="1">
      <alignment wrapText="1"/>
    </xf>
    <xf numFmtId="1" fontId="16" fillId="43" borderId="17" xfId="0" applyNumberFormat="1" applyFont="1" applyFill="1" applyBorder="1" applyAlignment="1">
      <alignment wrapText="1"/>
    </xf>
    <xf numFmtId="1" fontId="16" fillId="43" borderId="41" xfId="0" applyNumberFormat="1" applyFont="1" applyFill="1" applyBorder="1" applyAlignment="1">
      <alignment horizontal="center" wrapText="1"/>
    </xf>
    <xf numFmtId="1" fontId="11" fillId="39" borderId="41" xfId="0" applyNumberFormat="1" applyFont="1" applyFill="1" applyBorder="1" applyAlignment="1">
      <alignment wrapText="1"/>
    </xf>
    <xf numFmtId="1" fontId="11" fillId="38" borderId="41" xfId="0" applyNumberFormat="1" applyFont="1" applyFill="1" applyBorder="1" applyAlignment="1">
      <alignment wrapText="1"/>
    </xf>
    <xf numFmtId="1" fontId="12" fillId="38" borderId="41" xfId="0" applyNumberFormat="1" applyFont="1" applyFill="1" applyBorder="1" applyAlignment="1">
      <alignment wrapText="1"/>
    </xf>
    <xf numFmtId="1" fontId="13" fillId="38" borderId="41" xfId="0" applyNumberFormat="1" applyFont="1" applyFill="1" applyBorder="1" applyAlignment="1">
      <alignment horizontal="center" wrapText="1"/>
    </xf>
    <xf numFmtId="1" fontId="12" fillId="39" borderId="41" xfId="0" applyNumberFormat="1" applyFont="1" applyFill="1" applyBorder="1" applyAlignment="1">
      <alignment wrapText="1"/>
    </xf>
    <xf numFmtId="1" fontId="13" fillId="39" borderId="41" xfId="0" applyNumberFormat="1" applyFont="1" applyFill="1" applyBorder="1" applyAlignment="1">
      <alignment horizontal="center" wrapText="1"/>
    </xf>
    <xf numFmtId="1" fontId="11" fillId="40" borderId="41" xfId="0" applyNumberFormat="1" applyFont="1" applyFill="1" applyBorder="1" applyAlignment="1">
      <alignment wrapText="1"/>
    </xf>
    <xf numFmtId="1" fontId="12" fillId="40" borderId="41" xfId="0" applyNumberFormat="1" applyFont="1" applyFill="1" applyBorder="1" applyAlignment="1">
      <alignment wrapText="1"/>
    </xf>
    <xf numFmtId="1" fontId="13" fillId="40" borderId="41" xfId="0" applyNumberFormat="1" applyFont="1" applyFill="1" applyBorder="1" applyAlignment="1">
      <alignment horizontal="center" wrapText="1"/>
    </xf>
    <xf numFmtId="1" fontId="13" fillId="40" borderId="41" xfId="0" applyNumberFormat="1" applyFont="1" applyFill="1" applyBorder="1" applyAlignment="1">
      <alignment horizontal="center" vertical="center" wrapText="1"/>
    </xf>
    <xf numFmtId="1" fontId="13" fillId="42" borderId="41" xfId="0" applyNumberFormat="1" applyFont="1" applyFill="1" applyBorder="1" applyAlignment="1">
      <alignment horizontal="center" wrapText="1"/>
    </xf>
    <xf numFmtId="1" fontId="11" fillId="41" borderId="41" xfId="0" applyNumberFormat="1" applyFont="1" applyFill="1" applyBorder="1" applyAlignment="1">
      <alignment wrapText="1"/>
    </xf>
    <xf numFmtId="1" fontId="12" fillId="41" borderId="41" xfId="0" applyNumberFormat="1" applyFont="1" applyFill="1" applyBorder="1" applyAlignment="1">
      <alignment wrapText="1"/>
    </xf>
    <xf numFmtId="1" fontId="13" fillId="41" borderId="41" xfId="0" applyNumberFormat="1" applyFont="1" applyFill="1" applyBorder="1" applyAlignment="1">
      <alignment horizontal="center" wrapText="1"/>
    </xf>
    <xf numFmtId="1" fontId="12" fillId="0" borderId="41" xfId="0" applyNumberFormat="1" applyFont="1" applyFill="1" applyBorder="1" applyAlignment="1">
      <alignment wrapText="1"/>
    </xf>
    <xf numFmtId="1" fontId="13" fillId="0" borderId="41" xfId="0" applyNumberFormat="1" applyFont="1" applyFill="1" applyBorder="1" applyAlignment="1">
      <alignment horizontal="center" wrapText="1"/>
    </xf>
    <xf numFmtId="1" fontId="13" fillId="0" borderId="41" xfId="0" applyNumberFormat="1" applyFont="1" applyFill="1" applyBorder="1" applyAlignment="1">
      <alignment wrapText="1"/>
    </xf>
    <xf numFmtId="1" fontId="14" fillId="42" borderId="41" xfId="0" applyNumberFormat="1" applyFont="1" applyFill="1" applyBorder="1" applyAlignment="1">
      <alignment wrapText="1"/>
    </xf>
    <xf numFmtId="1" fontId="13" fillId="42" borderId="41" xfId="0" applyNumberFormat="1" applyFont="1" applyFill="1" applyBorder="1" applyAlignment="1">
      <alignment wrapText="1"/>
    </xf>
    <xf numFmtId="1" fontId="13" fillId="42" borderId="41" xfId="0" applyNumberFormat="1" applyFont="1" applyFill="1" applyBorder="1" applyAlignment="1">
      <alignment horizontal="right" wrapText="1"/>
    </xf>
    <xf numFmtId="1" fontId="16" fillId="37" borderId="41" xfId="0" applyNumberFormat="1" applyFont="1" applyFill="1" applyBorder="1" applyAlignment="1">
      <alignment horizontal="center" wrapText="1"/>
    </xf>
    <xf numFmtId="1" fontId="12" fillId="37" borderId="41" xfId="0" applyNumberFormat="1" applyFont="1" applyFill="1" applyBorder="1" applyAlignment="1">
      <alignment wrapText="1"/>
    </xf>
    <xf numFmtId="1" fontId="14" fillId="37" borderId="41" xfId="0" applyNumberFormat="1" applyFont="1" applyFill="1" applyBorder="1" applyAlignment="1">
      <alignment horizontal="center" vertical="center" wrapText="1"/>
    </xf>
    <xf numFmtId="1" fontId="14" fillId="37" borderId="41" xfId="0" applyNumberFormat="1" applyFont="1" applyFill="1" applyBorder="1" applyAlignment="1">
      <alignment horizontal="center" wrapText="1"/>
    </xf>
    <xf numFmtId="1" fontId="17" fillId="37" borderId="18" xfId="0" applyNumberFormat="1" applyFont="1" applyFill="1" applyBorder="1" applyAlignment="1">
      <alignment wrapText="1"/>
    </xf>
    <xf numFmtId="1" fontId="17" fillId="37" borderId="41" xfId="0" applyNumberFormat="1" applyFont="1" applyFill="1" applyBorder="1" applyAlignment="1">
      <alignment wrapText="1"/>
    </xf>
    <xf numFmtId="1" fontId="0" fillId="37" borderId="41" xfId="0" applyNumberFormat="1" applyFill="1" applyBorder="1" applyAlignment="1">
      <alignment wrapText="1"/>
    </xf>
    <xf numFmtId="1" fontId="11" fillId="18" borderId="41" xfId="0" applyNumberFormat="1" applyFont="1" applyFill="1" applyBorder="1" applyAlignment="1">
      <alignment wrapText="1"/>
    </xf>
    <xf numFmtId="1" fontId="12" fillId="18" borderId="41" xfId="0" applyNumberFormat="1" applyFont="1" applyFill="1" applyBorder="1" applyAlignment="1">
      <alignment horizontal="center" wrapText="1"/>
    </xf>
    <xf numFmtId="1" fontId="14" fillId="18" borderId="41" xfId="0" applyNumberFormat="1" applyFont="1" applyFill="1" applyBorder="1" applyAlignment="1">
      <alignment horizontal="center" wrapText="1"/>
    </xf>
    <xf numFmtId="1" fontId="12" fillId="39" borderId="41" xfId="0" applyNumberFormat="1" applyFont="1" applyFill="1" applyBorder="1" applyAlignment="1">
      <alignment horizontal="center" wrapText="1"/>
    </xf>
    <xf numFmtId="1" fontId="12" fillId="41" borderId="41" xfId="0" applyNumberFormat="1" applyFont="1" applyFill="1" applyBorder="1" applyAlignment="1">
      <alignment horizontal="center" wrapText="1"/>
    </xf>
    <xf numFmtId="1" fontId="14" fillId="41" borderId="41" xfId="0" applyNumberFormat="1" applyFont="1" applyFill="1" applyBorder="1" applyAlignment="1">
      <alignment horizontal="center" wrapText="1"/>
    </xf>
    <xf numFmtId="1" fontId="11" fillId="37" borderId="41" xfId="0" applyNumberFormat="1" applyFont="1" applyFill="1" applyBorder="1" applyAlignment="1">
      <alignment wrapText="1"/>
    </xf>
    <xf numFmtId="1" fontId="12" fillId="40" borderId="68" xfId="0" applyNumberFormat="1" applyFont="1" applyFill="1" applyBorder="1" applyAlignment="1">
      <alignment horizontal="center" wrapText="1"/>
    </xf>
    <xf numFmtId="1" fontId="14" fillId="39" borderId="41" xfId="0" applyNumberFormat="1" applyFont="1" applyFill="1" applyBorder="1" applyAlignment="1">
      <alignment horizontal="center" wrapText="1"/>
    </xf>
    <xf numFmtId="1" fontId="14" fillId="40" borderId="68" xfId="0" applyNumberFormat="1" applyFont="1" applyFill="1" applyBorder="1" applyAlignment="1">
      <alignment horizontal="center" wrapText="1"/>
    </xf>
    <xf numFmtId="1" fontId="16" fillId="37" borderId="41" xfId="0" applyNumberFormat="1" applyFont="1" applyFill="1" applyBorder="1" applyAlignment="1">
      <alignment horizontal="right" wrapText="1"/>
    </xf>
    <xf numFmtId="1" fontId="12" fillId="18" borderId="41" xfId="0" applyNumberFormat="1" applyFont="1" applyFill="1" applyBorder="1" applyAlignment="1">
      <alignment horizontal="right" wrapText="1"/>
    </xf>
    <xf numFmtId="1" fontId="12" fillId="39" borderId="41" xfId="0" applyNumberFormat="1" applyFont="1" applyFill="1" applyBorder="1" applyAlignment="1">
      <alignment horizontal="right" wrapText="1"/>
    </xf>
    <xf numFmtId="1" fontId="12" fillId="40" borderId="41" xfId="0" applyNumberFormat="1" applyFont="1" applyFill="1" applyBorder="1" applyAlignment="1">
      <alignment horizontal="right" wrapText="1"/>
    </xf>
    <xf numFmtId="1" fontId="12" fillId="41" borderId="41" xfId="0" applyNumberFormat="1" applyFont="1" applyFill="1" applyBorder="1" applyAlignment="1">
      <alignment horizontal="right" wrapText="1"/>
    </xf>
    <xf numFmtId="1" fontId="17" fillId="37" borderId="41" xfId="0" applyNumberFormat="1" applyFont="1" applyFill="1" applyBorder="1" applyAlignment="1">
      <alignment horizontal="right" wrapText="1"/>
    </xf>
    <xf numFmtId="1" fontId="0" fillId="37" borderId="41" xfId="0" applyNumberFormat="1" applyFill="1" applyBorder="1" applyAlignment="1">
      <alignment horizontal="center" wrapText="1"/>
    </xf>
    <xf numFmtId="1" fontId="36" fillId="37" borderId="41" xfId="0" applyNumberFormat="1" applyFont="1" applyFill="1" applyBorder="1" applyAlignment="1">
      <alignment wrapText="1"/>
    </xf>
    <xf numFmtId="1" fontId="37" fillId="37" borderId="41" xfId="0" applyNumberFormat="1" applyFont="1" applyFill="1" applyBorder="1" applyAlignment="1">
      <alignment horizontal="right" wrapText="1"/>
    </xf>
    <xf numFmtId="1" fontId="37" fillId="37" borderId="41" xfId="0" applyNumberFormat="1" applyFont="1" applyFill="1" applyBorder="1" applyAlignment="1">
      <alignment horizontal="center" wrapText="1"/>
    </xf>
    <xf numFmtId="1" fontId="14" fillId="39" borderId="58" xfId="0" applyNumberFormat="1" applyFont="1" applyFill="1" applyBorder="1" applyAlignment="1">
      <alignment horizontal="center" wrapText="1"/>
    </xf>
    <xf numFmtId="1" fontId="14" fillId="40" borderId="41" xfId="0" applyNumberFormat="1" applyFont="1" applyFill="1" applyBorder="1" applyAlignment="1">
      <alignment horizontal="center" wrapText="1"/>
    </xf>
    <xf numFmtId="0" fontId="6" fillId="44" borderId="41" xfId="0" applyFont="1" applyFill="1" applyBorder="1" applyAlignment="1">
      <alignment horizontal="center" vertical="center" wrapText="1"/>
    </xf>
    <xf numFmtId="0" fontId="6" fillId="44" borderId="40" xfId="0" applyFont="1" applyFill="1" applyBorder="1" applyAlignment="1">
      <alignment horizontal="center" vertical="center" wrapText="1"/>
    </xf>
    <xf numFmtId="0" fontId="3" fillId="39" borderId="59" xfId="0" applyFont="1" applyFill="1" applyBorder="1" applyAlignment="1">
      <alignment horizontal="center" vertical="center" wrapText="1"/>
    </xf>
    <xf numFmtId="0" fontId="3" fillId="39" borderId="67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wrapText="1"/>
    </xf>
    <xf numFmtId="0" fontId="3" fillId="39" borderId="66" xfId="0" applyFont="1" applyFill="1" applyBorder="1" applyAlignment="1">
      <alignment horizontal="center" vertical="center" wrapText="1"/>
    </xf>
    <xf numFmtId="0" fontId="6" fillId="39" borderId="57" xfId="0" applyFont="1" applyFill="1" applyBorder="1" applyAlignment="1">
      <alignment horizontal="center" vertical="center" wrapText="1"/>
    </xf>
    <xf numFmtId="0" fontId="6" fillId="39" borderId="66" xfId="0" applyFont="1" applyFill="1" applyBorder="1" applyAlignment="1">
      <alignment horizontal="center" vertical="center" wrapText="1"/>
    </xf>
    <xf numFmtId="0" fontId="6" fillId="39" borderId="59" xfId="0" applyFont="1" applyFill="1" applyBorder="1" applyAlignment="1">
      <alignment horizontal="center" vertical="center" wrapText="1"/>
    </xf>
    <xf numFmtId="0" fontId="6" fillId="39" borderId="67" xfId="0" applyFont="1" applyFill="1" applyBorder="1" applyAlignment="1">
      <alignment horizontal="center" vertical="center" wrapText="1"/>
    </xf>
    <xf numFmtId="0" fontId="6" fillId="39" borderId="58" xfId="0" applyFont="1" applyFill="1" applyBorder="1" applyAlignment="1">
      <alignment horizontal="center" vertical="center" wrapText="1"/>
    </xf>
    <xf numFmtId="0" fontId="6" fillId="39" borderId="68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vertical="center" wrapText="1"/>
    </xf>
    <xf numFmtId="0" fontId="6" fillId="41" borderId="39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40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vertical="center" wrapText="1"/>
    </xf>
    <xf numFmtId="0" fontId="3" fillId="37" borderId="61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0" fillId="37" borderId="69" xfId="0" applyFill="1" applyBorder="1" applyAlignment="1">
      <alignment horizontal="center" vertical="center" wrapText="1"/>
    </xf>
    <xf numFmtId="0" fontId="3" fillId="37" borderId="63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2" fillId="37" borderId="70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/>
    </xf>
    <xf numFmtId="0" fontId="2" fillId="37" borderId="63" xfId="0" applyFont="1" applyFill="1" applyBorder="1" applyAlignment="1">
      <alignment horizontal="left" vertical="center"/>
    </xf>
    <xf numFmtId="0" fontId="2" fillId="37" borderId="58" xfId="0" applyFont="1" applyFill="1" applyBorder="1" applyAlignment="1">
      <alignment horizontal="left" vertical="center"/>
    </xf>
    <xf numFmtId="0" fontId="2" fillId="37" borderId="57" xfId="0" applyFont="1" applyFill="1" applyBorder="1" applyAlignment="1">
      <alignment horizontal="left" vertical="center"/>
    </xf>
    <xf numFmtId="0" fontId="2" fillId="37" borderId="59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left" vertical="center"/>
    </xf>
    <xf numFmtId="0" fontId="2" fillId="37" borderId="41" xfId="0" applyFont="1" applyFill="1" applyBorder="1" applyAlignment="1">
      <alignment horizontal="left" vertical="center"/>
    </xf>
    <xf numFmtId="0" fontId="2" fillId="37" borderId="24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71" xfId="0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left" vertical="center" wrapText="1"/>
    </xf>
    <xf numFmtId="0" fontId="3" fillId="37" borderId="54" xfId="0" applyFont="1" applyFill="1" applyBorder="1" applyAlignment="1">
      <alignment horizontal="left" vertical="center" wrapText="1"/>
    </xf>
    <xf numFmtId="0" fontId="3" fillId="37" borderId="72" xfId="0" applyFont="1" applyFill="1" applyBorder="1" applyAlignment="1">
      <alignment horizontal="left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textRotation="90" wrapText="1"/>
    </xf>
    <xf numFmtId="0" fontId="3" fillId="37" borderId="41" xfId="0" applyFont="1" applyFill="1" applyBorder="1" applyAlignment="1">
      <alignment horizontal="center" vertical="center" textRotation="90" wrapText="1"/>
    </xf>
    <xf numFmtId="0" fontId="3" fillId="37" borderId="23" xfId="0" applyFont="1" applyFill="1" applyBorder="1" applyAlignment="1">
      <alignment horizontal="center" vertical="center" textRotation="90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1" fillId="37" borderId="73" xfId="0" applyFont="1" applyFill="1" applyBorder="1" applyAlignment="1">
      <alignment horizontal="left" vertical="center"/>
    </xf>
    <xf numFmtId="0" fontId="1" fillId="37" borderId="35" xfId="0" applyFont="1" applyFill="1" applyBorder="1" applyAlignment="1">
      <alignment horizontal="left" vertical="center"/>
    </xf>
    <xf numFmtId="0" fontId="1" fillId="37" borderId="37" xfId="0" applyFont="1" applyFill="1" applyBorder="1" applyAlignment="1">
      <alignment horizontal="left" vertical="center"/>
    </xf>
    <xf numFmtId="0" fontId="1" fillId="37" borderId="28" xfId="0" applyFont="1" applyFill="1" applyBorder="1" applyAlignment="1">
      <alignment horizontal="left" vertical="center"/>
    </xf>
    <xf numFmtId="0" fontId="2" fillId="37" borderId="62" xfId="0" applyFont="1" applyFill="1" applyBorder="1" applyAlignment="1">
      <alignment horizontal="left" vertical="center"/>
    </xf>
    <xf numFmtId="0" fontId="2" fillId="37" borderId="68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textRotation="90" wrapText="1"/>
    </xf>
    <xf numFmtId="0" fontId="9" fillId="37" borderId="22" xfId="0" applyFont="1" applyFill="1" applyBorder="1" applyAlignment="1">
      <alignment horizontal="center" vertical="center" textRotation="90" wrapText="1"/>
    </xf>
    <xf numFmtId="0" fontId="3" fillId="37" borderId="60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0" fillId="37" borderId="44" xfId="0" applyFill="1" applyBorder="1" applyAlignment="1">
      <alignment horizontal="center" vertical="center" wrapText="1"/>
    </xf>
    <xf numFmtId="0" fontId="3" fillId="37" borderId="69" xfId="0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0" fontId="5" fillId="37" borderId="6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37" borderId="69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left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8" fillId="37" borderId="60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left" vertical="center" wrapText="1"/>
    </xf>
    <xf numFmtId="0" fontId="0" fillId="37" borderId="35" xfId="0" applyFill="1" applyBorder="1" applyAlignment="1">
      <alignment horizontal="left" vertical="center" wrapText="1"/>
    </xf>
    <xf numFmtId="0" fontId="2" fillId="37" borderId="25" xfId="0" applyFont="1" applyFill="1" applyBorder="1" applyAlignment="1">
      <alignment horizontal="left" vertical="center" wrapText="1"/>
    </xf>
    <xf numFmtId="0" fontId="0" fillId="37" borderId="25" xfId="0" applyFill="1" applyBorder="1" applyAlignment="1">
      <alignment horizontal="left" vertical="center" wrapText="1"/>
    </xf>
    <xf numFmtId="0" fontId="8" fillId="37" borderId="6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 vertical="center" wrapText="1"/>
    </xf>
    <xf numFmtId="0" fontId="8" fillId="37" borderId="42" xfId="0" applyFont="1" applyFill="1" applyBorder="1" applyAlignment="1">
      <alignment horizontal="center" vertical="center" wrapText="1"/>
    </xf>
    <xf numFmtId="0" fontId="8" fillId="37" borderId="69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left" vertical="center"/>
    </xf>
    <xf numFmtId="0" fontId="2" fillId="37" borderId="38" xfId="0" applyFont="1" applyFill="1" applyBorder="1" applyAlignment="1">
      <alignment horizontal="left" vertical="center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textRotation="90" wrapText="1"/>
    </xf>
    <xf numFmtId="0" fontId="9" fillId="34" borderId="79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7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textRotation="90" wrapText="1"/>
    </xf>
    <xf numFmtId="0" fontId="3" fillId="33" borderId="79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3" fillId="41" borderId="57" xfId="0" applyFont="1" applyFill="1" applyBorder="1" applyAlignment="1">
      <alignment horizontal="center" vertical="center" wrapText="1"/>
    </xf>
    <xf numFmtId="0" fontId="3" fillId="41" borderId="6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17" sqref="AM17"/>
    </sheetView>
  </sheetViews>
  <sheetFormatPr defaultColWidth="9.00390625" defaultRowHeight="12.75"/>
  <cols>
    <col min="1" max="1" width="3.125" style="134" customWidth="1"/>
    <col min="2" max="2" width="33.375" style="134" customWidth="1"/>
    <col min="3" max="3" width="4.125" style="134" customWidth="1"/>
    <col min="4" max="5" width="4.00390625" style="134" customWidth="1"/>
    <col min="6" max="6" width="4.125" style="134" customWidth="1"/>
    <col min="7" max="7" width="3.125" style="134" customWidth="1"/>
    <col min="8" max="8" width="4.375" style="134" customWidth="1"/>
    <col min="9" max="9" width="5.125" style="134" customWidth="1"/>
    <col min="10" max="10" width="4.00390625" style="134" customWidth="1"/>
    <col min="11" max="11" width="5.00390625" style="134" customWidth="1"/>
    <col min="12" max="12" width="6.25390625" style="134" customWidth="1"/>
    <col min="13" max="13" width="5.75390625" style="134" customWidth="1"/>
    <col min="14" max="15" width="6.125" style="134" customWidth="1"/>
    <col min="16" max="16" width="5.375" style="134" customWidth="1"/>
    <col min="17" max="17" width="4.00390625" style="134" bestFit="1" customWidth="1"/>
    <col min="18" max="18" width="3.875" style="134" customWidth="1"/>
    <col min="19" max="19" width="5.125" style="134" customWidth="1"/>
    <col min="20" max="21" width="4.00390625" style="134" bestFit="1" customWidth="1"/>
    <col min="22" max="22" width="4.00390625" style="134" customWidth="1"/>
    <col min="23" max="23" width="4.00390625" style="134" bestFit="1" customWidth="1"/>
    <col min="24" max="24" width="5.00390625" style="134" customWidth="1"/>
    <col min="25" max="25" width="4.00390625" style="134" bestFit="1" customWidth="1"/>
    <col min="26" max="26" width="4.00390625" style="134" customWidth="1"/>
    <col min="27" max="28" width="3.25390625" style="134" bestFit="1" customWidth="1"/>
    <col min="29" max="34" width="3.875" style="134" customWidth="1"/>
    <col min="35" max="35" width="31.625" style="134" customWidth="1"/>
    <col min="36" max="16384" width="9.125" style="134" customWidth="1"/>
  </cols>
  <sheetData>
    <row r="1" spans="1:6" ht="13.5" thickBot="1">
      <c r="A1" s="184" t="s">
        <v>177</v>
      </c>
      <c r="B1" s="184"/>
      <c r="C1" s="180"/>
      <c r="D1" s="180"/>
      <c r="E1" s="180"/>
      <c r="F1" s="180"/>
    </row>
    <row r="2" spans="1:35" ht="18.75" customHeight="1" thickBot="1">
      <c r="A2" s="408" t="s">
        <v>50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10"/>
      <c r="AI2" s="166"/>
    </row>
    <row r="3" spans="1:35" ht="30.75" customHeight="1" thickBot="1">
      <c r="A3" s="440" t="s">
        <v>175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2"/>
      <c r="AI3" s="177" t="s">
        <v>181</v>
      </c>
    </row>
    <row r="4" spans="1:35" ht="14.25" customHeight="1">
      <c r="A4" s="455" t="s">
        <v>23</v>
      </c>
      <c r="B4" s="452" t="s">
        <v>24</v>
      </c>
      <c r="C4" s="411" t="s">
        <v>7</v>
      </c>
      <c r="D4" s="412"/>
      <c r="E4" s="412"/>
      <c r="F4" s="412"/>
      <c r="G4" s="412"/>
      <c r="H4" s="412"/>
      <c r="I4" s="412"/>
      <c r="J4" s="412"/>
      <c r="K4" s="412"/>
      <c r="L4" s="414"/>
      <c r="M4" s="445" t="s">
        <v>10</v>
      </c>
      <c r="N4" s="445"/>
      <c r="O4" s="447" t="s">
        <v>49</v>
      </c>
      <c r="P4" s="447" t="s">
        <v>48</v>
      </c>
      <c r="Q4" s="412" t="s">
        <v>1</v>
      </c>
      <c r="R4" s="412"/>
      <c r="S4" s="412"/>
      <c r="T4" s="412"/>
      <c r="U4" s="412"/>
      <c r="V4" s="412"/>
      <c r="W4" s="412" t="s">
        <v>0</v>
      </c>
      <c r="X4" s="412"/>
      <c r="Y4" s="412"/>
      <c r="Z4" s="412"/>
      <c r="AA4" s="412"/>
      <c r="AB4" s="412"/>
      <c r="AC4" s="412" t="s">
        <v>32</v>
      </c>
      <c r="AD4" s="412"/>
      <c r="AE4" s="412"/>
      <c r="AF4" s="412"/>
      <c r="AG4" s="412"/>
      <c r="AH4" s="416"/>
      <c r="AI4" s="411" t="s">
        <v>31</v>
      </c>
    </row>
    <row r="5" spans="1:35" ht="12.75" customHeight="1" thickBot="1">
      <c r="A5" s="456"/>
      <c r="B5" s="453"/>
      <c r="C5" s="406" t="s">
        <v>36</v>
      </c>
      <c r="D5" s="407"/>
      <c r="E5" s="407"/>
      <c r="F5" s="407"/>
      <c r="G5" s="407"/>
      <c r="H5" s="407"/>
      <c r="I5" s="407" t="s">
        <v>35</v>
      </c>
      <c r="J5" s="407"/>
      <c r="K5" s="407"/>
      <c r="L5" s="415"/>
      <c r="M5" s="446"/>
      <c r="N5" s="446"/>
      <c r="O5" s="468"/>
      <c r="P5" s="448"/>
      <c r="Q5" s="443"/>
      <c r="R5" s="443"/>
      <c r="S5" s="443"/>
      <c r="T5" s="443"/>
      <c r="U5" s="443"/>
      <c r="V5" s="443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67"/>
      <c r="AI5" s="466"/>
    </row>
    <row r="6" spans="1:35" ht="12.75" customHeight="1" thickBot="1">
      <c r="A6" s="456"/>
      <c r="B6" s="453"/>
      <c r="C6" s="411" t="s">
        <v>4</v>
      </c>
      <c r="D6" s="412"/>
      <c r="E6" s="413"/>
      <c r="F6" s="450" t="s">
        <v>5</v>
      </c>
      <c r="G6" s="412"/>
      <c r="H6" s="416"/>
      <c r="I6" s="450" t="s">
        <v>37</v>
      </c>
      <c r="J6" s="412" t="s">
        <v>14</v>
      </c>
      <c r="K6" s="412" t="s">
        <v>15</v>
      </c>
      <c r="L6" s="416" t="s">
        <v>41</v>
      </c>
      <c r="M6" s="406" t="s">
        <v>13</v>
      </c>
      <c r="N6" s="407"/>
      <c r="O6" s="468"/>
      <c r="P6" s="448"/>
      <c r="Q6" s="407"/>
      <c r="R6" s="407"/>
      <c r="S6" s="407"/>
      <c r="T6" s="407"/>
      <c r="U6" s="407"/>
      <c r="V6" s="444"/>
      <c r="W6" s="450" t="s">
        <v>30</v>
      </c>
      <c r="X6" s="412"/>
      <c r="Y6" s="412"/>
      <c r="Z6" s="412"/>
      <c r="AA6" s="412"/>
      <c r="AB6" s="416"/>
      <c r="AC6" s="450" t="s">
        <v>30</v>
      </c>
      <c r="AD6" s="412"/>
      <c r="AE6" s="412"/>
      <c r="AF6" s="412"/>
      <c r="AG6" s="412"/>
      <c r="AH6" s="416"/>
      <c r="AI6" s="466"/>
    </row>
    <row r="7" spans="1:35" ht="12.75" customHeight="1" thickBot="1">
      <c r="A7" s="457"/>
      <c r="B7" s="454"/>
      <c r="C7" s="173" t="s">
        <v>37</v>
      </c>
      <c r="D7" s="174" t="s">
        <v>14</v>
      </c>
      <c r="E7" s="172" t="s">
        <v>15</v>
      </c>
      <c r="F7" s="171" t="s">
        <v>37</v>
      </c>
      <c r="G7" s="174" t="s">
        <v>14</v>
      </c>
      <c r="H7" s="172" t="s">
        <v>15</v>
      </c>
      <c r="I7" s="418"/>
      <c r="J7" s="451"/>
      <c r="K7" s="451"/>
      <c r="L7" s="417"/>
      <c r="M7" s="178" t="s">
        <v>4</v>
      </c>
      <c r="N7" s="136" t="s">
        <v>5</v>
      </c>
      <c r="O7" s="469"/>
      <c r="P7" s="449"/>
      <c r="Q7" s="135" t="s">
        <v>2</v>
      </c>
      <c r="R7" s="137" t="s">
        <v>3</v>
      </c>
      <c r="S7" s="137" t="s">
        <v>11</v>
      </c>
      <c r="T7" s="137" t="s">
        <v>14</v>
      </c>
      <c r="U7" s="137" t="s">
        <v>28</v>
      </c>
      <c r="V7" s="138" t="s">
        <v>15</v>
      </c>
      <c r="W7" s="171" t="s">
        <v>2</v>
      </c>
      <c r="X7" s="174" t="s">
        <v>3</v>
      </c>
      <c r="Y7" s="174" t="s">
        <v>11</v>
      </c>
      <c r="Z7" s="174" t="s">
        <v>14</v>
      </c>
      <c r="AA7" s="174" t="s">
        <v>28</v>
      </c>
      <c r="AB7" s="172" t="s">
        <v>15</v>
      </c>
      <c r="AC7" s="171" t="s">
        <v>2</v>
      </c>
      <c r="AD7" s="174" t="s">
        <v>3</v>
      </c>
      <c r="AE7" s="174" t="s">
        <v>11</v>
      </c>
      <c r="AF7" s="174" t="s">
        <v>14</v>
      </c>
      <c r="AG7" s="174" t="s">
        <v>28</v>
      </c>
      <c r="AH7" s="172" t="s">
        <v>15</v>
      </c>
      <c r="AI7" s="466"/>
    </row>
    <row r="8" spans="1:35" ht="12.75">
      <c r="A8" s="219">
        <v>1</v>
      </c>
      <c r="B8" s="220" t="s">
        <v>51</v>
      </c>
      <c r="C8" s="221">
        <v>2</v>
      </c>
      <c r="D8" s="222"/>
      <c r="E8" s="223"/>
      <c r="F8" s="219">
        <v>2</v>
      </c>
      <c r="G8" s="222"/>
      <c r="H8" s="223"/>
      <c r="I8" s="219">
        <f aca="true" t="shared" si="0" ref="I8:K13">C8+F8</f>
        <v>4</v>
      </c>
      <c r="J8" s="222">
        <f t="shared" si="0"/>
        <v>0</v>
      </c>
      <c r="K8" s="222">
        <f t="shared" si="0"/>
        <v>0</v>
      </c>
      <c r="L8" s="223">
        <f aca="true" t="shared" si="1" ref="L8:L13">SUM(I8:K8)</f>
        <v>4</v>
      </c>
      <c r="M8" s="224" t="s">
        <v>52</v>
      </c>
      <c r="N8" s="225" t="s">
        <v>52</v>
      </c>
      <c r="O8" s="224">
        <v>50</v>
      </c>
      <c r="P8" s="226">
        <v>50</v>
      </c>
      <c r="Q8" s="227">
        <f aca="true" t="shared" si="2" ref="Q8:V8">W8+AC8</f>
        <v>0</v>
      </c>
      <c r="R8" s="228">
        <f t="shared" si="2"/>
        <v>0</v>
      </c>
      <c r="S8" s="228">
        <v>50</v>
      </c>
      <c r="T8" s="228">
        <f t="shared" si="2"/>
        <v>0</v>
      </c>
      <c r="U8" s="228">
        <f t="shared" si="2"/>
        <v>0</v>
      </c>
      <c r="V8" s="229">
        <f t="shared" si="2"/>
        <v>0</v>
      </c>
      <c r="W8" s="219"/>
      <c r="X8" s="222"/>
      <c r="Y8" s="222">
        <v>25</v>
      </c>
      <c r="Z8" s="222"/>
      <c r="AA8" s="222"/>
      <c r="AB8" s="223"/>
      <c r="AC8" s="219"/>
      <c r="AD8" s="222"/>
      <c r="AE8" s="222">
        <v>25</v>
      </c>
      <c r="AF8" s="222"/>
      <c r="AG8" s="222"/>
      <c r="AH8" s="230"/>
      <c r="AI8" s="231" t="s">
        <v>53</v>
      </c>
    </row>
    <row r="9" spans="1:35" ht="15.75" customHeight="1">
      <c r="A9" s="185">
        <v>2</v>
      </c>
      <c r="B9" s="186" t="s">
        <v>115</v>
      </c>
      <c r="C9" s="187"/>
      <c r="D9" s="188"/>
      <c r="E9" s="189"/>
      <c r="F9" s="185">
        <v>2.5</v>
      </c>
      <c r="G9" s="188"/>
      <c r="H9" s="189"/>
      <c r="I9" s="185">
        <f t="shared" si="0"/>
        <v>2.5</v>
      </c>
      <c r="J9" s="188">
        <f t="shared" si="0"/>
        <v>0</v>
      </c>
      <c r="K9" s="188">
        <f t="shared" si="0"/>
        <v>0</v>
      </c>
      <c r="L9" s="189">
        <f t="shared" si="1"/>
        <v>2.5</v>
      </c>
      <c r="M9" s="190"/>
      <c r="N9" s="191" t="s">
        <v>55</v>
      </c>
      <c r="O9" s="190">
        <v>35</v>
      </c>
      <c r="P9" s="192">
        <v>35</v>
      </c>
      <c r="Q9" s="193">
        <v>10</v>
      </c>
      <c r="R9" s="194">
        <v>25</v>
      </c>
      <c r="S9" s="194">
        <f aca="true" t="shared" si="3" ref="S9:S39">Y9+AE9</f>
        <v>0</v>
      </c>
      <c r="T9" s="194">
        <f aca="true" t="shared" si="4" ref="T9:T40">Z9+AF9</f>
        <v>0</v>
      </c>
      <c r="U9" s="194">
        <f aca="true" t="shared" si="5" ref="U9:U40">AA9+AG9</f>
        <v>0</v>
      </c>
      <c r="V9" s="195">
        <f aca="true" t="shared" si="6" ref="V9:V40">AB9+AH9</f>
        <v>0</v>
      </c>
      <c r="W9" s="185"/>
      <c r="X9" s="188"/>
      <c r="Y9" s="188"/>
      <c r="Z9" s="188"/>
      <c r="AA9" s="188"/>
      <c r="AB9" s="189"/>
      <c r="AC9" s="185">
        <v>10</v>
      </c>
      <c r="AD9" s="188">
        <v>25</v>
      </c>
      <c r="AE9" s="188"/>
      <c r="AF9" s="188"/>
      <c r="AG9" s="188"/>
      <c r="AH9" s="196"/>
      <c r="AI9" s="197" t="s">
        <v>56</v>
      </c>
    </row>
    <row r="10" spans="1:35" ht="17.25" customHeight="1">
      <c r="A10" s="185">
        <v>3</v>
      </c>
      <c r="B10" s="186" t="s">
        <v>116</v>
      </c>
      <c r="C10" s="187">
        <v>2.5</v>
      </c>
      <c r="D10" s="188"/>
      <c r="E10" s="189"/>
      <c r="F10" s="185"/>
      <c r="G10" s="188"/>
      <c r="H10" s="189"/>
      <c r="I10" s="185">
        <f t="shared" si="0"/>
        <v>2.5</v>
      </c>
      <c r="J10" s="188">
        <f t="shared" si="0"/>
        <v>0</v>
      </c>
      <c r="K10" s="188">
        <f t="shared" si="0"/>
        <v>0</v>
      </c>
      <c r="L10" s="189">
        <f t="shared" si="1"/>
        <v>2.5</v>
      </c>
      <c r="M10" s="198" t="s">
        <v>55</v>
      </c>
      <c r="N10" s="199"/>
      <c r="O10" s="190">
        <v>30</v>
      </c>
      <c r="P10" s="192">
        <v>30</v>
      </c>
      <c r="Q10" s="193">
        <v>15</v>
      </c>
      <c r="R10" s="194">
        <f aca="true" t="shared" si="7" ref="R10:R40">X10+AD10</f>
        <v>0</v>
      </c>
      <c r="S10" s="194">
        <v>15</v>
      </c>
      <c r="T10" s="194">
        <f t="shared" si="4"/>
        <v>0</v>
      </c>
      <c r="U10" s="194">
        <f t="shared" si="5"/>
        <v>0</v>
      </c>
      <c r="V10" s="195">
        <f t="shared" si="6"/>
        <v>0</v>
      </c>
      <c r="W10" s="185">
        <v>15</v>
      </c>
      <c r="X10" s="188"/>
      <c r="Y10" s="188">
        <v>15</v>
      </c>
      <c r="Z10" s="188"/>
      <c r="AA10" s="188"/>
      <c r="AB10" s="189"/>
      <c r="AC10" s="185"/>
      <c r="AD10" s="188"/>
      <c r="AE10" s="188"/>
      <c r="AF10" s="188"/>
      <c r="AG10" s="188"/>
      <c r="AH10" s="196"/>
      <c r="AI10" s="197" t="s">
        <v>57</v>
      </c>
    </row>
    <row r="11" spans="1:35" ht="21.75" customHeight="1">
      <c r="A11" s="185">
        <v>4</v>
      </c>
      <c r="B11" s="186" t="s">
        <v>117</v>
      </c>
      <c r="C11" s="187">
        <v>2.5</v>
      </c>
      <c r="D11" s="188"/>
      <c r="E11" s="189"/>
      <c r="F11" s="185"/>
      <c r="G11" s="188"/>
      <c r="H11" s="189"/>
      <c r="I11" s="185">
        <f t="shared" si="0"/>
        <v>2.5</v>
      </c>
      <c r="J11" s="188">
        <f t="shared" si="0"/>
        <v>0</v>
      </c>
      <c r="K11" s="188">
        <f t="shared" si="0"/>
        <v>0</v>
      </c>
      <c r="L11" s="189">
        <f t="shared" si="1"/>
        <v>2.5</v>
      </c>
      <c r="M11" s="198" t="s">
        <v>55</v>
      </c>
      <c r="N11" s="191"/>
      <c r="O11" s="190">
        <v>30</v>
      </c>
      <c r="P11" s="192">
        <v>30</v>
      </c>
      <c r="Q11" s="193">
        <v>10</v>
      </c>
      <c r="R11" s="194">
        <v>20</v>
      </c>
      <c r="S11" s="194">
        <f t="shared" si="3"/>
        <v>0</v>
      </c>
      <c r="T11" s="194">
        <f t="shared" si="4"/>
        <v>0</v>
      </c>
      <c r="U11" s="194">
        <f t="shared" si="5"/>
        <v>0</v>
      </c>
      <c r="V11" s="195">
        <f t="shared" si="6"/>
        <v>0</v>
      </c>
      <c r="W11" s="185">
        <v>10</v>
      </c>
      <c r="X11" s="188">
        <v>20</v>
      </c>
      <c r="Y11" s="188"/>
      <c r="Z11" s="188"/>
      <c r="AA11" s="188"/>
      <c r="AB11" s="189"/>
      <c r="AC11" s="185"/>
      <c r="AD11" s="188"/>
      <c r="AE11" s="188"/>
      <c r="AF11" s="188"/>
      <c r="AG11" s="188"/>
      <c r="AH11" s="196"/>
      <c r="AI11" s="197" t="s">
        <v>59</v>
      </c>
    </row>
    <row r="12" spans="1:35" ht="24">
      <c r="A12" s="185">
        <v>5</v>
      </c>
      <c r="B12" s="186" t="s">
        <v>118</v>
      </c>
      <c r="C12" s="187">
        <v>2.5</v>
      </c>
      <c r="D12" s="188"/>
      <c r="E12" s="189"/>
      <c r="F12" s="185"/>
      <c r="G12" s="188"/>
      <c r="H12" s="189"/>
      <c r="I12" s="185">
        <f t="shared" si="0"/>
        <v>2.5</v>
      </c>
      <c r="J12" s="188">
        <f t="shared" si="0"/>
        <v>0</v>
      </c>
      <c r="K12" s="188">
        <f t="shared" si="0"/>
        <v>0</v>
      </c>
      <c r="L12" s="189">
        <f t="shared" si="1"/>
        <v>2.5</v>
      </c>
      <c r="M12" s="198" t="s">
        <v>55</v>
      </c>
      <c r="N12" s="191"/>
      <c r="O12" s="190">
        <v>30</v>
      </c>
      <c r="P12" s="192">
        <v>30</v>
      </c>
      <c r="Q12" s="193">
        <v>15</v>
      </c>
      <c r="R12" s="194">
        <v>15</v>
      </c>
      <c r="S12" s="194">
        <f t="shared" si="3"/>
        <v>0</v>
      </c>
      <c r="T12" s="194">
        <f t="shared" si="4"/>
        <v>0</v>
      </c>
      <c r="U12" s="194">
        <f t="shared" si="5"/>
        <v>0</v>
      </c>
      <c r="V12" s="195">
        <f t="shared" si="6"/>
        <v>0</v>
      </c>
      <c r="W12" s="185">
        <v>15</v>
      </c>
      <c r="X12" s="188">
        <v>15</v>
      </c>
      <c r="Y12" s="188"/>
      <c r="Z12" s="188"/>
      <c r="AA12" s="188"/>
      <c r="AB12" s="189"/>
      <c r="AC12" s="185"/>
      <c r="AD12" s="188"/>
      <c r="AE12" s="188"/>
      <c r="AF12" s="188"/>
      <c r="AG12" s="188"/>
      <c r="AH12" s="196"/>
      <c r="AI12" s="197" t="s">
        <v>59</v>
      </c>
    </row>
    <row r="13" spans="1:35" ht="27.75" customHeight="1">
      <c r="A13" s="185">
        <v>6</v>
      </c>
      <c r="B13" s="186" t="s">
        <v>119</v>
      </c>
      <c r="C13" s="187">
        <v>1</v>
      </c>
      <c r="D13" s="188"/>
      <c r="E13" s="189"/>
      <c r="F13" s="185">
        <v>1</v>
      </c>
      <c r="G13" s="188">
        <v>2</v>
      </c>
      <c r="H13" s="189"/>
      <c r="I13" s="185">
        <f t="shared" si="0"/>
        <v>2</v>
      </c>
      <c r="J13" s="188">
        <f t="shared" si="0"/>
        <v>2</v>
      </c>
      <c r="K13" s="188">
        <f t="shared" si="0"/>
        <v>0</v>
      </c>
      <c r="L13" s="189">
        <f t="shared" si="1"/>
        <v>4</v>
      </c>
      <c r="M13" s="198"/>
      <c r="N13" s="191" t="s">
        <v>52</v>
      </c>
      <c r="O13" s="190">
        <v>65</v>
      </c>
      <c r="P13" s="192">
        <v>65</v>
      </c>
      <c r="Q13" s="193">
        <v>15</v>
      </c>
      <c r="R13" s="194">
        <v>30</v>
      </c>
      <c r="S13" s="194">
        <v>0</v>
      </c>
      <c r="T13" s="194">
        <v>20</v>
      </c>
      <c r="U13" s="194">
        <f t="shared" si="5"/>
        <v>0</v>
      </c>
      <c r="V13" s="195">
        <f t="shared" si="6"/>
        <v>0</v>
      </c>
      <c r="W13" s="185">
        <v>15</v>
      </c>
      <c r="X13" s="188"/>
      <c r="Y13" s="188"/>
      <c r="Z13" s="188"/>
      <c r="AA13" s="188"/>
      <c r="AB13" s="189"/>
      <c r="AC13" s="185"/>
      <c r="AD13" s="188">
        <v>30</v>
      </c>
      <c r="AE13" s="188"/>
      <c r="AF13" s="188">
        <v>20</v>
      </c>
      <c r="AG13" s="188"/>
      <c r="AH13" s="196"/>
      <c r="AI13" s="197" t="s">
        <v>59</v>
      </c>
    </row>
    <row r="14" spans="1:35" ht="23.25" customHeight="1">
      <c r="A14" s="394">
        <v>7</v>
      </c>
      <c r="B14" s="402" t="s">
        <v>124</v>
      </c>
      <c r="C14" s="396"/>
      <c r="D14" s="397"/>
      <c r="E14" s="398"/>
      <c r="F14" s="394">
        <v>1</v>
      </c>
      <c r="G14" s="397"/>
      <c r="H14" s="398"/>
      <c r="I14" s="394">
        <f>SUM(C14,F14)</f>
        <v>1</v>
      </c>
      <c r="J14" s="397">
        <f>SUM(D14,G14)</f>
        <v>0</v>
      </c>
      <c r="K14" s="397">
        <f>SUM(E14,H14)</f>
        <v>0</v>
      </c>
      <c r="L14" s="398">
        <f>SUM(I14:K16)</f>
        <v>1</v>
      </c>
      <c r="M14" s="420"/>
      <c r="N14" s="399" t="s">
        <v>52</v>
      </c>
      <c r="O14" s="400">
        <f>SUM(Q14:T16)</f>
        <v>10</v>
      </c>
      <c r="P14" s="401">
        <f>SUM(Q14:V16)</f>
        <v>10</v>
      </c>
      <c r="Q14" s="232">
        <f aca="true" t="shared" si="8" ref="Q14:R16">SUM(W14,AC14)</f>
        <v>4</v>
      </c>
      <c r="R14" s="233">
        <f t="shared" si="8"/>
        <v>0</v>
      </c>
      <c r="S14" s="233">
        <f aca="true" t="shared" si="9" ref="Q14:V19">SUM(Y14,AE14)</f>
        <v>0</v>
      </c>
      <c r="T14" s="233">
        <f t="shared" si="9"/>
        <v>0</v>
      </c>
      <c r="U14" s="233">
        <f t="shared" si="9"/>
        <v>0</v>
      </c>
      <c r="V14" s="234">
        <f t="shared" si="9"/>
        <v>0</v>
      </c>
      <c r="W14" s="235"/>
      <c r="X14" s="236"/>
      <c r="Y14" s="236"/>
      <c r="Z14" s="236"/>
      <c r="AA14" s="236"/>
      <c r="AB14" s="237"/>
      <c r="AC14" s="236">
        <v>4</v>
      </c>
      <c r="AD14" s="238"/>
      <c r="AE14" s="236"/>
      <c r="AF14" s="236"/>
      <c r="AG14" s="236"/>
      <c r="AH14" s="239"/>
      <c r="AI14" s="240" t="s">
        <v>61</v>
      </c>
    </row>
    <row r="15" spans="1:35" ht="28.5" customHeight="1">
      <c r="A15" s="394"/>
      <c r="B15" s="402"/>
      <c r="C15" s="396"/>
      <c r="D15" s="397"/>
      <c r="E15" s="398"/>
      <c r="F15" s="394"/>
      <c r="G15" s="397"/>
      <c r="H15" s="398"/>
      <c r="I15" s="394"/>
      <c r="J15" s="397"/>
      <c r="K15" s="397"/>
      <c r="L15" s="398"/>
      <c r="M15" s="420"/>
      <c r="N15" s="399"/>
      <c r="O15" s="400"/>
      <c r="P15" s="401"/>
      <c r="Q15" s="232">
        <f t="shared" si="8"/>
        <v>3</v>
      </c>
      <c r="R15" s="233">
        <f t="shared" si="8"/>
        <v>0</v>
      </c>
      <c r="S15" s="233">
        <f t="shared" si="9"/>
        <v>0</v>
      </c>
      <c r="T15" s="233">
        <f t="shared" si="9"/>
        <v>0</v>
      </c>
      <c r="U15" s="233">
        <f t="shared" si="9"/>
        <v>0</v>
      </c>
      <c r="V15" s="234">
        <f t="shared" si="9"/>
        <v>0</v>
      </c>
      <c r="W15" s="235"/>
      <c r="X15" s="236"/>
      <c r="Y15" s="236"/>
      <c r="Z15" s="236"/>
      <c r="AA15" s="236"/>
      <c r="AB15" s="237"/>
      <c r="AC15" s="236">
        <v>3</v>
      </c>
      <c r="AD15" s="238"/>
      <c r="AE15" s="236"/>
      <c r="AF15" s="236"/>
      <c r="AG15" s="236"/>
      <c r="AH15" s="239"/>
      <c r="AI15" s="240" t="s">
        <v>110</v>
      </c>
    </row>
    <row r="16" spans="1:35" ht="21.75" customHeight="1">
      <c r="A16" s="394"/>
      <c r="B16" s="402"/>
      <c r="C16" s="396"/>
      <c r="D16" s="397"/>
      <c r="E16" s="398"/>
      <c r="F16" s="394"/>
      <c r="G16" s="397"/>
      <c r="H16" s="398"/>
      <c r="I16" s="394"/>
      <c r="J16" s="397"/>
      <c r="K16" s="397"/>
      <c r="L16" s="398"/>
      <c r="M16" s="420"/>
      <c r="N16" s="399"/>
      <c r="O16" s="400"/>
      <c r="P16" s="401"/>
      <c r="Q16" s="232">
        <f t="shared" si="8"/>
        <v>3</v>
      </c>
      <c r="R16" s="233">
        <f t="shared" si="8"/>
        <v>0</v>
      </c>
      <c r="S16" s="233">
        <f t="shared" si="9"/>
        <v>0</v>
      </c>
      <c r="T16" s="233">
        <f t="shared" si="9"/>
        <v>0</v>
      </c>
      <c r="U16" s="233">
        <f t="shared" si="9"/>
        <v>0</v>
      </c>
      <c r="V16" s="234">
        <f t="shared" si="9"/>
        <v>0</v>
      </c>
      <c r="W16" s="235"/>
      <c r="X16" s="236"/>
      <c r="Y16" s="236"/>
      <c r="Z16" s="236"/>
      <c r="AA16" s="236"/>
      <c r="AB16" s="237"/>
      <c r="AC16" s="236">
        <v>3</v>
      </c>
      <c r="AD16" s="238"/>
      <c r="AE16" s="236"/>
      <c r="AF16" s="236"/>
      <c r="AG16" s="236"/>
      <c r="AH16" s="239"/>
      <c r="AI16" s="240" t="s">
        <v>111</v>
      </c>
    </row>
    <row r="17" spans="1:35" ht="24" customHeight="1">
      <c r="A17" s="388">
        <v>8</v>
      </c>
      <c r="B17" s="393" t="s">
        <v>121</v>
      </c>
      <c r="C17" s="395"/>
      <c r="D17" s="389"/>
      <c r="E17" s="390"/>
      <c r="F17" s="388">
        <v>1</v>
      </c>
      <c r="G17" s="389"/>
      <c r="H17" s="390"/>
      <c r="I17" s="388">
        <f>SUM(C17,F17)</f>
        <v>1</v>
      </c>
      <c r="J17" s="389">
        <f>D19+G19</f>
        <v>0</v>
      </c>
      <c r="K17" s="389">
        <f>E19+H19</f>
        <v>0</v>
      </c>
      <c r="L17" s="390">
        <v>1</v>
      </c>
      <c r="M17" s="391"/>
      <c r="N17" s="392" t="s">
        <v>52</v>
      </c>
      <c r="O17" s="386">
        <f>SUM(Q17:T19)</f>
        <v>15</v>
      </c>
      <c r="P17" s="387">
        <f>SUM(Q17:V19)</f>
        <v>15</v>
      </c>
      <c r="Q17" s="202">
        <f t="shared" si="9"/>
        <v>5</v>
      </c>
      <c r="R17" s="203">
        <f t="shared" si="9"/>
        <v>0</v>
      </c>
      <c r="S17" s="203">
        <f t="shared" si="9"/>
        <v>0</v>
      </c>
      <c r="T17" s="203">
        <f t="shared" si="9"/>
        <v>0</v>
      </c>
      <c r="U17" s="203">
        <f t="shared" si="9"/>
        <v>0</v>
      </c>
      <c r="V17" s="204">
        <f t="shared" si="9"/>
        <v>0</v>
      </c>
      <c r="W17" s="205"/>
      <c r="X17" s="206"/>
      <c r="Y17" s="206"/>
      <c r="Z17" s="206"/>
      <c r="AA17" s="206"/>
      <c r="AB17" s="207"/>
      <c r="AC17" s="205">
        <v>5</v>
      </c>
      <c r="AD17" s="206"/>
      <c r="AE17" s="206"/>
      <c r="AF17" s="206"/>
      <c r="AG17" s="206"/>
      <c r="AH17" s="208"/>
      <c r="AI17" s="209" t="s">
        <v>61</v>
      </c>
    </row>
    <row r="18" spans="1:35" ht="21" customHeight="1">
      <c r="A18" s="388"/>
      <c r="B18" s="393"/>
      <c r="C18" s="395"/>
      <c r="D18" s="389"/>
      <c r="E18" s="390"/>
      <c r="F18" s="388"/>
      <c r="G18" s="389"/>
      <c r="H18" s="390"/>
      <c r="I18" s="388"/>
      <c r="J18" s="389"/>
      <c r="K18" s="389"/>
      <c r="L18" s="390"/>
      <c r="M18" s="391"/>
      <c r="N18" s="392"/>
      <c r="O18" s="386"/>
      <c r="P18" s="387"/>
      <c r="Q18" s="202">
        <f t="shared" si="9"/>
        <v>5</v>
      </c>
      <c r="R18" s="203">
        <f t="shared" si="9"/>
        <v>0</v>
      </c>
      <c r="S18" s="203">
        <f t="shared" si="9"/>
        <v>0</v>
      </c>
      <c r="T18" s="203">
        <f t="shared" si="9"/>
        <v>0</v>
      </c>
      <c r="U18" s="203">
        <f t="shared" si="9"/>
        <v>0</v>
      </c>
      <c r="V18" s="204">
        <f t="shared" si="9"/>
        <v>0</v>
      </c>
      <c r="W18" s="205"/>
      <c r="X18" s="206"/>
      <c r="Y18" s="206"/>
      <c r="Z18" s="206"/>
      <c r="AA18" s="206"/>
      <c r="AB18" s="207"/>
      <c r="AC18" s="205">
        <v>5</v>
      </c>
      <c r="AD18" s="206"/>
      <c r="AE18" s="206"/>
      <c r="AF18" s="206"/>
      <c r="AG18" s="206"/>
      <c r="AH18" s="208"/>
      <c r="AI18" s="210" t="s">
        <v>110</v>
      </c>
    </row>
    <row r="19" spans="1:35" ht="23.25" customHeight="1">
      <c r="A19" s="388"/>
      <c r="B19" s="393"/>
      <c r="C19" s="395"/>
      <c r="D19" s="389"/>
      <c r="E19" s="390"/>
      <c r="F19" s="388"/>
      <c r="G19" s="389"/>
      <c r="H19" s="390"/>
      <c r="I19" s="388"/>
      <c r="J19" s="389"/>
      <c r="K19" s="389"/>
      <c r="L19" s="390"/>
      <c r="M19" s="391"/>
      <c r="N19" s="392"/>
      <c r="O19" s="386"/>
      <c r="P19" s="387"/>
      <c r="Q19" s="202">
        <f t="shared" si="9"/>
        <v>5</v>
      </c>
      <c r="R19" s="203">
        <f t="shared" si="9"/>
        <v>0</v>
      </c>
      <c r="S19" s="203">
        <f t="shared" si="9"/>
        <v>0</v>
      </c>
      <c r="T19" s="203">
        <f t="shared" si="9"/>
        <v>0</v>
      </c>
      <c r="U19" s="203">
        <f t="shared" si="9"/>
        <v>0</v>
      </c>
      <c r="V19" s="204">
        <f t="shared" si="9"/>
        <v>0</v>
      </c>
      <c r="W19" s="205"/>
      <c r="X19" s="206"/>
      <c r="Y19" s="206"/>
      <c r="Z19" s="206"/>
      <c r="AA19" s="206"/>
      <c r="AB19" s="207"/>
      <c r="AC19" s="205">
        <v>5</v>
      </c>
      <c r="AD19" s="206"/>
      <c r="AE19" s="206"/>
      <c r="AF19" s="206"/>
      <c r="AG19" s="206"/>
      <c r="AH19" s="208"/>
      <c r="AI19" s="210" t="s">
        <v>111</v>
      </c>
    </row>
    <row r="20" spans="1:35" ht="24">
      <c r="A20" s="380">
        <v>9</v>
      </c>
      <c r="B20" s="382" t="s">
        <v>122</v>
      </c>
      <c r="C20" s="380"/>
      <c r="D20" s="384"/>
      <c r="E20" s="382"/>
      <c r="F20" s="380">
        <v>3</v>
      </c>
      <c r="G20" s="384"/>
      <c r="H20" s="382">
        <v>3.5</v>
      </c>
      <c r="I20" s="380">
        <f>C20+F20</f>
        <v>3</v>
      </c>
      <c r="J20" s="384">
        <f>D20+G20</f>
        <v>0</v>
      </c>
      <c r="K20" s="384">
        <f>E20+H20</f>
        <v>3.5</v>
      </c>
      <c r="L20" s="382">
        <f>SUM(I20:K20)</f>
        <v>6.5</v>
      </c>
      <c r="M20" s="378"/>
      <c r="N20" s="376" t="s">
        <v>55</v>
      </c>
      <c r="O20" s="378">
        <v>30</v>
      </c>
      <c r="P20" s="376">
        <v>110</v>
      </c>
      <c r="Q20" s="211">
        <v>20</v>
      </c>
      <c r="R20" s="212">
        <f aca="true" t="shared" si="10" ref="Q20:V24">X20+AD20</f>
        <v>0</v>
      </c>
      <c r="S20" s="212">
        <v>10</v>
      </c>
      <c r="T20" s="212">
        <f t="shared" si="10"/>
        <v>0</v>
      </c>
      <c r="U20" s="212">
        <f t="shared" si="10"/>
        <v>0</v>
      </c>
      <c r="V20" s="213">
        <v>40</v>
      </c>
      <c r="W20" s="205"/>
      <c r="X20" s="206"/>
      <c r="Y20" s="206"/>
      <c r="Z20" s="206"/>
      <c r="AA20" s="206"/>
      <c r="AB20" s="207"/>
      <c r="AC20" s="205">
        <v>20</v>
      </c>
      <c r="AD20" s="206"/>
      <c r="AE20" s="206">
        <v>10</v>
      </c>
      <c r="AF20" s="206"/>
      <c r="AG20" s="206"/>
      <c r="AH20" s="208">
        <v>40</v>
      </c>
      <c r="AI20" s="210" t="s">
        <v>113</v>
      </c>
    </row>
    <row r="21" spans="1:35" s="180" customFormat="1" ht="24" customHeight="1">
      <c r="A21" s="381"/>
      <c r="B21" s="383"/>
      <c r="C21" s="381"/>
      <c r="D21" s="385"/>
      <c r="E21" s="383"/>
      <c r="F21" s="381"/>
      <c r="G21" s="385"/>
      <c r="H21" s="383"/>
      <c r="I21" s="381"/>
      <c r="J21" s="385"/>
      <c r="K21" s="385"/>
      <c r="L21" s="383"/>
      <c r="M21" s="379"/>
      <c r="N21" s="377"/>
      <c r="O21" s="379"/>
      <c r="P21" s="377"/>
      <c r="Q21" s="211">
        <v>0</v>
      </c>
      <c r="R21" s="212">
        <v>0</v>
      </c>
      <c r="S21" s="212">
        <v>0</v>
      </c>
      <c r="T21" s="212">
        <v>0</v>
      </c>
      <c r="U21" s="212">
        <v>0</v>
      </c>
      <c r="V21" s="213">
        <v>40</v>
      </c>
      <c r="W21" s="205"/>
      <c r="X21" s="206"/>
      <c r="Y21" s="206"/>
      <c r="Z21" s="206"/>
      <c r="AA21" s="206"/>
      <c r="AB21" s="207"/>
      <c r="AC21" s="205"/>
      <c r="AD21" s="206"/>
      <c r="AE21" s="206"/>
      <c r="AF21" s="206"/>
      <c r="AG21" s="206"/>
      <c r="AH21" s="208">
        <v>40</v>
      </c>
      <c r="AI21" s="210" t="s">
        <v>112</v>
      </c>
    </row>
    <row r="22" spans="1:35" ht="24">
      <c r="A22" s="205">
        <v>10</v>
      </c>
      <c r="B22" s="214" t="s">
        <v>123</v>
      </c>
      <c r="C22" s="215">
        <v>3</v>
      </c>
      <c r="D22" s="206">
        <v>1</v>
      </c>
      <c r="E22" s="207"/>
      <c r="F22" s="205"/>
      <c r="G22" s="206"/>
      <c r="H22" s="207"/>
      <c r="I22" s="205">
        <f aca="true" t="shared" si="11" ref="I22:I40">C22+F22</f>
        <v>3</v>
      </c>
      <c r="J22" s="206">
        <f aca="true" t="shared" si="12" ref="J22:J40">D22+G22</f>
        <v>1</v>
      </c>
      <c r="K22" s="206">
        <f aca="true" t="shared" si="13" ref="K22:K40">E22+H22</f>
        <v>0</v>
      </c>
      <c r="L22" s="207">
        <f aca="true" t="shared" si="14" ref="L22:L40">SUM(I22:K22)</f>
        <v>4</v>
      </c>
      <c r="M22" s="216" t="s">
        <v>55</v>
      </c>
      <c r="N22" s="217"/>
      <c r="O22" s="216">
        <v>50</v>
      </c>
      <c r="P22" s="218">
        <v>50</v>
      </c>
      <c r="Q22" s="211">
        <v>15</v>
      </c>
      <c r="R22" s="212">
        <f t="shared" si="10"/>
        <v>0</v>
      </c>
      <c r="S22" s="212">
        <v>20</v>
      </c>
      <c r="T22" s="212">
        <v>15</v>
      </c>
      <c r="U22" s="212">
        <f t="shared" si="10"/>
        <v>0</v>
      </c>
      <c r="V22" s="213">
        <f t="shared" si="10"/>
        <v>0</v>
      </c>
      <c r="W22" s="205">
        <v>15</v>
      </c>
      <c r="X22" s="206"/>
      <c r="Y22" s="206">
        <v>20</v>
      </c>
      <c r="Z22" s="206">
        <v>15</v>
      </c>
      <c r="AA22" s="206"/>
      <c r="AB22" s="207"/>
      <c r="AC22" s="205"/>
      <c r="AD22" s="206"/>
      <c r="AE22" s="206"/>
      <c r="AF22" s="206"/>
      <c r="AG22" s="206"/>
      <c r="AH22" s="208"/>
      <c r="AI22" s="210" t="s">
        <v>63</v>
      </c>
    </row>
    <row r="23" spans="1:35" ht="24">
      <c r="A23" s="235">
        <v>11</v>
      </c>
      <c r="B23" s="241" t="s">
        <v>125</v>
      </c>
      <c r="C23" s="242">
        <v>4</v>
      </c>
      <c r="D23" s="236"/>
      <c r="E23" s="237"/>
      <c r="F23" s="235"/>
      <c r="G23" s="236"/>
      <c r="H23" s="237"/>
      <c r="I23" s="235">
        <f t="shared" si="11"/>
        <v>4</v>
      </c>
      <c r="J23" s="236">
        <f t="shared" si="12"/>
        <v>0</v>
      </c>
      <c r="K23" s="236">
        <f t="shared" si="13"/>
        <v>0</v>
      </c>
      <c r="L23" s="237">
        <f t="shared" si="14"/>
        <v>4</v>
      </c>
      <c r="M23" s="243" t="s">
        <v>55</v>
      </c>
      <c r="N23" s="244"/>
      <c r="O23" s="243">
        <f aca="true" t="shared" si="15" ref="O23:O39">SUM(Q23:T23)</f>
        <v>50</v>
      </c>
      <c r="P23" s="245">
        <f>SUM(Q23:V23)</f>
        <v>50</v>
      </c>
      <c r="Q23" s="246">
        <f t="shared" si="10"/>
        <v>20</v>
      </c>
      <c r="R23" s="247">
        <f t="shared" si="10"/>
        <v>30</v>
      </c>
      <c r="S23" s="247">
        <f t="shared" si="10"/>
        <v>0</v>
      </c>
      <c r="T23" s="247">
        <f t="shared" si="10"/>
        <v>0</v>
      </c>
      <c r="U23" s="247">
        <f t="shared" si="10"/>
        <v>0</v>
      </c>
      <c r="V23" s="248">
        <f t="shared" si="10"/>
        <v>0</v>
      </c>
      <c r="W23" s="235">
        <v>20</v>
      </c>
      <c r="X23" s="236">
        <v>30</v>
      </c>
      <c r="Y23" s="236"/>
      <c r="Z23" s="236"/>
      <c r="AA23" s="236"/>
      <c r="AB23" s="237"/>
      <c r="AC23" s="235"/>
      <c r="AD23" s="236"/>
      <c r="AE23" s="236"/>
      <c r="AF23" s="236"/>
      <c r="AG23" s="236"/>
      <c r="AH23" s="239"/>
      <c r="AI23" s="240" t="s">
        <v>63</v>
      </c>
    </row>
    <row r="24" spans="1:35" ht="24">
      <c r="A24" s="235">
        <v>12</v>
      </c>
      <c r="B24" s="241" t="s">
        <v>126</v>
      </c>
      <c r="C24" s="242">
        <v>1</v>
      </c>
      <c r="D24" s="236"/>
      <c r="E24" s="237"/>
      <c r="F24" s="235"/>
      <c r="G24" s="236"/>
      <c r="H24" s="237"/>
      <c r="I24" s="235">
        <f t="shared" si="11"/>
        <v>1</v>
      </c>
      <c r="J24" s="236">
        <f t="shared" si="12"/>
        <v>0</v>
      </c>
      <c r="K24" s="236">
        <f t="shared" si="13"/>
        <v>0</v>
      </c>
      <c r="L24" s="237">
        <f t="shared" si="14"/>
        <v>1</v>
      </c>
      <c r="M24" s="243" t="s">
        <v>52</v>
      </c>
      <c r="N24" s="244"/>
      <c r="O24" s="243">
        <f t="shared" si="15"/>
        <v>15</v>
      </c>
      <c r="P24" s="245">
        <f>SUM(Q24:V24)</f>
        <v>15</v>
      </c>
      <c r="Q24" s="246">
        <f t="shared" si="10"/>
        <v>15</v>
      </c>
      <c r="R24" s="247">
        <f t="shared" si="10"/>
        <v>0</v>
      </c>
      <c r="S24" s="247">
        <f t="shared" si="10"/>
        <v>0</v>
      </c>
      <c r="T24" s="247">
        <f t="shared" si="10"/>
        <v>0</v>
      </c>
      <c r="U24" s="247">
        <f t="shared" si="10"/>
        <v>0</v>
      </c>
      <c r="V24" s="248">
        <f t="shared" si="10"/>
        <v>0</v>
      </c>
      <c r="W24" s="235">
        <v>15</v>
      </c>
      <c r="X24" s="236"/>
      <c r="Y24" s="236"/>
      <c r="Z24" s="236"/>
      <c r="AA24" s="236"/>
      <c r="AB24" s="237"/>
      <c r="AC24" s="235"/>
      <c r="AD24" s="236"/>
      <c r="AE24" s="236"/>
      <c r="AF24" s="236"/>
      <c r="AG24" s="236"/>
      <c r="AH24" s="239"/>
      <c r="AI24" s="240" t="s">
        <v>63</v>
      </c>
    </row>
    <row r="25" spans="1:35" ht="24">
      <c r="A25" s="235">
        <v>13</v>
      </c>
      <c r="B25" s="241" t="s">
        <v>128</v>
      </c>
      <c r="C25" s="242"/>
      <c r="D25" s="236"/>
      <c r="E25" s="237"/>
      <c r="F25" s="235">
        <v>4</v>
      </c>
      <c r="G25" s="236"/>
      <c r="H25" s="237">
        <v>1.5</v>
      </c>
      <c r="I25" s="235">
        <f t="shared" si="11"/>
        <v>4</v>
      </c>
      <c r="J25" s="236">
        <f t="shared" si="12"/>
        <v>0</v>
      </c>
      <c r="K25" s="236">
        <f t="shared" si="13"/>
        <v>1.5</v>
      </c>
      <c r="L25" s="237">
        <f t="shared" si="14"/>
        <v>5.5</v>
      </c>
      <c r="M25" s="243"/>
      <c r="N25" s="244" t="s">
        <v>55</v>
      </c>
      <c r="O25" s="243">
        <f t="shared" si="15"/>
        <v>25</v>
      </c>
      <c r="P25" s="245">
        <f aca="true" t="shared" si="16" ref="P25:P39">SUM(Q25:V25)</f>
        <v>70</v>
      </c>
      <c r="Q25" s="246">
        <f aca="true" t="shared" si="17" ref="Q25:Q40">W25+AC25</f>
        <v>10</v>
      </c>
      <c r="R25" s="247">
        <f t="shared" si="7"/>
        <v>0</v>
      </c>
      <c r="S25" s="247">
        <f t="shared" si="3"/>
        <v>15</v>
      </c>
      <c r="T25" s="247">
        <f t="shared" si="4"/>
        <v>0</v>
      </c>
      <c r="U25" s="247">
        <f t="shared" si="5"/>
        <v>0</v>
      </c>
      <c r="V25" s="248">
        <f t="shared" si="6"/>
        <v>45</v>
      </c>
      <c r="W25" s="235"/>
      <c r="X25" s="236"/>
      <c r="Y25" s="236"/>
      <c r="Z25" s="236"/>
      <c r="AA25" s="236"/>
      <c r="AB25" s="237"/>
      <c r="AC25" s="235">
        <v>10</v>
      </c>
      <c r="AD25" s="236"/>
      <c r="AE25" s="236">
        <v>15</v>
      </c>
      <c r="AF25" s="236"/>
      <c r="AG25" s="236"/>
      <c r="AH25" s="239">
        <v>45</v>
      </c>
      <c r="AI25" s="240" t="s">
        <v>64</v>
      </c>
    </row>
    <row r="26" spans="1:35" ht="24">
      <c r="A26" s="235">
        <v>14</v>
      </c>
      <c r="B26" s="249" t="s">
        <v>127</v>
      </c>
      <c r="C26" s="242"/>
      <c r="D26" s="236"/>
      <c r="E26" s="237"/>
      <c r="F26" s="235">
        <v>3</v>
      </c>
      <c r="G26" s="236"/>
      <c r="H26" s="237"/>
      <c r="I26" s="235">
        <f t="shared" si="11"/>
        <v>3</v>
      </c>
      <c r="J26" s="236">
        <f t="shared" si="12"/>
        <v>0</v>
      </c>
      <c r="K26" s="236">
        <f t="shared" si="13"/>
        <v>0</v>
      </c>
      <c r="L26" s="237">
        <f t="shared" si="14"/>
        <v>3</v>
      </c>
      <c r="M26" s="243"/>
      <c r="N26" s="244" t="s">
        <v>55</v>
      </c>
      <c r="O26" s="243">
        <f t="shared" si="15"/>
        <v>30</v>
      </c>
      <c r="P26" s="245">
        <f t="shared" si="16"/>
        <v>30</v>
      </c>
      <c r="Q26" s="246">
        <f t="shared" si="17"/>
        <v>30</v>
      </c>
      <c r="R26" s="247">
        <f t="shared" si="7"/>
        <v>0</v>
      </c>
      <c r="S26" s="247">
        <f t="shared" si="3"/>
        <v>0</v>
      </c>
      <c r="T26" s="247">
        <f t="shared" si="4"/>
        <v>0</v>
      </c>
      <c r="U26" s="247">
        <f t="shared" si="5"/>
        <v>0</v>
      </c>
      <c r="V26" s="248">
        <f t="shared" si="6"/>
        <v>0</v>
      </c>
      <c r="W26" s="235"/>
      <c r="X26" s="236"/>
      <c r="Y26" s="236"/>
      <c r="Z26" s="236"/>
      <c r="AA26" s="236"/>
      <c r="AB26" s="237"/>
      <c r="AC26" s="235">
        <v>30</v>
      </c>
      <c r="AD26" s="236"/>
      <c r="AE26" s="236"/>
      <c r="AF26" s="236"/>
      <c r="AG26" s="236"/>
      <c r="AH26" s="239"/>
      <c r="AI26" s="240" t="s">
        <v>66</v>
      </c>
    </row>
    <row r="27" spans="1:35" ht="24">
      <c r="A27" s="235">
        <v>15</v>
      </c>
      <c r="B27" s="241" t="s">
        <v>129</v>
      </c>
      <c r="C27" s="242">
        <v>2</v>
      </c>
      <c r="D27" s="236"/>
      <c r="E27" s="237"/>
      <c r="F27" s="235"/>
      <c r="G27" s="236"/>
      <c r="H27" s="237"/>
      <c r="I27" s="235">
        <f t="shared" si="11"/>
        <v>2</v>
      </c>
      <c r="J27" s="236">
        <f t="shared" si="12"/>
        <v>0</v>
      </c>
      <c r="K27" s="236">
        <f t="shared" si="13"/>
        <v>0</v>
      </c>
      <c r="L27" s="237">
        <f t="shared" si="14"/>
        <v>2</v>
      </c>
      <c r="M27" s="243" t="s">
        <v>52</v>
      </c>
      <c r="N27" s="244"/>
      <c r="O27" s="243">
        <f t="shared" si="15"/>
        <v>20</v>
      </c>
      <c r="P27" s="245">
        <f t="shared" si="16"/>
        <v>20</v>
      </c>
      <c r="Q27" s="246">
        <f t="shared" si="17"/>
        <v>20</v>
      </c>
      <c r="R27" s="247">
        <f t="shared" si="7"/>
        <v>0</v>
      </c>
      <c r="S27" s="247">
        <f t="shared" si="3"/>
        <v>0</v>
      </c>
      <c r="T27" s="247">
        <f t="shared" si="4"/>
        <v>0</v>
      </c>
      <c r="U27" s="247">
        <f t="shared" si="5"/>
        <v>0</v>
      </c>
      <c r="V27" s="248">
        <f t="shared" si="6"/>
        <v>0</v>
      </c>
      <c r="W27" s="235">
        <v>20</v>
      </c>
      <c r="X27" s="236"/>
      <c r="Y27" s="236"/>
      <c r="Z27" s="236"/>
      <c r="AA27" s="236"/>
      <c r="AB27" s="237"/>
      <c r="AC27" s="235"/>
      <c r="AD27" s="236"/>
      <c r="AE27" s="236"/>
      <c r="AF27" s="236"/>
      <c r="AG27" s="236"/>
      <c r="AH27" s="239"/>
      <c r="AI27" s="240" t="s">
        <v>63</v>
      </c>
    </row>
    <row r="28" spans="1:35" ht="24.75" customHeight="1">
      <c r="A28" s="481">
        <v>16</v>
      </c>
      <c r="B28" s="480" t="s">
        <v>120</v>
      </c>
      <c r="C28" s="187">
        <v>1</v>
      </c>
      <c r="D28" s="188"/>
      <c r="E28" s="189"/>
      <c r="F28" s="185"/>
      <c r="G28" s="188"/>
      <c r="H28" s="189"/>
      <c r="I28" s="185">
        <f t="shared" si="11"/>
        <v>1</v>
      </c>
      <c r="J28" s="188">
        <f t="shared" si="12"/>
        <v>0</v>
      </c>
      <c r="K28" s="188">
        <f t="shared" si="13"/>
        <v>0</v>
      </c>
      <c r="L28" s="189">
        <f t="shared" si="14"/>
        <v>1</v>
      </c>
      <c r="M28" s="200"/>
      <c r="N28" s="482" t="s">
        <v>52</v>
      </c>
      <c r="O28" s="190">
        <f t="shared" si="15"/>
        <v>20</v>
      </c>
      <c r="P28" s="192">
        <f t="shared" si="16"/>
        <v>20</v>
      </c>
      <c r="Q28" s="193">
        <f t="shared" si="17"/>
        <v>20</v>
      </c>
      <c r="R28" s="194">
        <f t="shared" si="7"/>
        <v>0</v>
      </c>
      <c r="S28" s="194">
        <f t="shared" si="3"/>
        <v>0</v>
      </c>
      <c r="T28" s="194">
        <f t="shared" si="4"/>
        <v>0</v>
      </c>
      <c r="U28" s="194">
        <f t="shared" si="5"/>
        <v>0</v>
      </c>
      <c r="V28" s="195">
        <f t="shared" si="6"/>
        <v>0</v>
      </c>
      <c r="W28" s="185">
        <v>20</v>
      </c>
      <c r="X28" s="188"/>
      <c r="Y28" s="188"/>
      <c r="Z28" s="188"/>
      <c r="AA28" s="188"/>
      <c r="AB28" s="189"/>
      <c r="AC28" s="185"/>
      <c r="AD28" s="188"/>
      <c r="AE28" s="188"/>
      <c r="AF28" s="188"/>
      <c r="AG28" s="188"/>
      <c r="AH28" s="196"/>
      <c r="AI28" s="197" t="s">
        <v>179</v>
      </c>
    </row>
    <row r="29" spans="1:35" ht="12.75">
      <c r="A29" s="481"/>
      <c r="B29" s="480"/>
      <c r="C29" s="187"/>
      <c r="D29" s="188"/>
      <c r="E29" s="189"/>
      <c r="F29" s="185">
        <v>2</v>
      </c>
      <c r="G29" s="188"/>
      <c r="H29" s="189"/>
      <c r="I29" s="185">
        <f t="shared" si="11"/>
        <v>2</v>
      </c>
      <c r="J29" s="188">
        <f t="shared" si="12"/>
        <v>0</v>
      </c>
      <c r="K29" s="188">
        <f t="shared" si="13"/>
        <v>0</v>
      </c>
      <c r="L29" s="189">
        <f t="shared" si="14"/>
        <v>2</v>
      </c>
      <c r="M29" s="190"/>
      <c r="N29" s="482"/>
      <c r="O29" s="190">
        <f t="shared" si="15"/>
        <v>40</v>
      </c>
      <c r="P29" s="192">
        <f t="shared" si="16"/>
        <v>40</v>
      </c>
      <c r="Q29" s="193">
        <f t="shared" si="17"/>
        <v>0</v>
      </c>
      <c r="R29" s="194">
        <f t="shared" si="7"/>
        <v>0</v>
      </c>
      <c r="S29" s="194">
        <f t="shared" si="3"/>
        <v>40</v>
      </c>
      <c r="T29" s="194">
        <f t="shared" si="4"/>
        <v>0</v>
      </c>
      <c r="U29" s="194">
        <f t="shared" si="5"/>
        <v>0</v>
      </c>
      <c r="V29" s="195">
        <f t="shared" si="6"/>
        <v>0</v>
      </c>
      <c r="W29" s="185"/>
      <c r="X29" s="188"/>
      <c r="Y29" s="188"/>
      <c r="Z29" s="188"/>
      <c r="AA29" s="188"/>
      <c r="AB29" s="189"/>
      <c r="AC29" s="185"/>
      <c r="AD29" s="188"/>
      <c r="AE29" s="188">
        <v>40</v>
      </c>
      <c r="AF29" s="188"/>
      <c r="AG29" s="188"/>
      <c r="AH29" s="196"/>
      <c r="AI29" s="201" t="s">
        <v>59</v>
      </c>
    </row>
    <row r="30" spans="1:35" ht="24">
      <c r="A30" s="235">
        <v>17</v>
      </c>
      <c r="B30" s="241" t="s">
        <v>130</v>
      </c>
      <c r="C30" s="242">
        <v>2</v>
      </c>
      <c r="D30" s="236"/>
      <c r="E30" s="237"/>
      <c r="F30" s="235"/>
      <c r="G30" s="236"/>
      <c r="H30" s="237"/>
      <c r="I30" s="235">
        <f t="shared" si="11"/>
        <v>2</v>
      </c>
      <c r="J30" s="236">
        <f t="shared" si="12"/>
        <v>0</v>
      </c>
      <c r="K30" s="236">
        <f t="shared" si="13"/>
        <v>0</v>
      </c>
      <c r="L30" s="237">
        <f t="shared" si="14"/>
        <v>2</v>
      </c>
      <c r="M30" s="250" t="s">
        <v>52</v>
      </c>
      <c r="N30" s="251"/>
      <c r="O30" s="243">
        <f t="shared" si="15"/>
        <v>30</v>
      </c>
      <c r="P30" s="245">
        <f t="shared" si="16"/>
        <v>30</v>
      </c>
      <c r="Q30" s="246">
        <f t="shared" si="17"/>
        <v>10</v>
      </c>
      <c r="R30" s="247">
        <f t="shared" si="7"/>
        <v>0</v>
      </c>
      <c r="S30" s="247">
        <f t="shared" si="3"/>
        <v>20</v>
      </c>
      <c r="T30" s="247">
        <f t="shared" si="4"/>
        <v>0</v>
      </c>
      <c r="U30" s="247">
        <f t="shared" si="5"/>
        <v>0</v>
      </c>
      <c r="V30" s="248">
        <f t="shared" si="6"/>
        <v>0</v>
      </c>
      <c r="W30" s="235">
        <v>10</v>
      </c>
      <c r="X30" s="236"/>
      <c r="Y30" s="236">
        <v>20</v>
      </c>
      <c r="Z30" s="236"/>
      <c r="AA30" s="236"/>
      <c r="AB30" s="237"/>
      <c r="AC30" s="235"/>
      <c r="AD30" s="236"/>
      <c r="AE30" s="236"/>
      <c r="AF30" s="236"/>
      <c r="AG30" s="236"/>
      <c r="AH30" s="239"/>
      <c r="AI30" s="240" t="s">
        <v>67</v>
      </c>
    </row>
    <row r="31" spans="1:35" ht="12.75">
      <c r="A31" s="235">
        <v>19</v>
      </c>
      <c r="B31" s="241" t="s">
        <v>131</v>
      </c>
      <c r="C31" s="242"/>
      <c r="D31" s="236"/>
      <c r="E31" s="237"/>
      <c r="F31" s="235">
        <v>2</v>
      </c>
      <c r="G31" s="236"/>
      <c r="H31" s="237"/>
      <c r="I31" s="235">
        <f t="shared" si="11"/>
        <v>2</v>
      </c>
      <c r="J31" s="236">
        <f t="shared" si="12"/>
        <v>0</v>
      </c>
      <c r="K31" s="236">
        <f t="shared" si="13"/>
        <v>0</v>
      </c>
      <c r="L31" s="237">
        <f t="shared" si="14"/>
        <v>2</v>
      </c>
      <c r="M31" s="243"/>
      <c r="N31" s="251" t="s">
        <v>55</v>
      </c>
      <c r="O31" s="243">
        <f t="shared" si="15"/>
        <v>30</v>
      </c>
      <c r="P31" s="245">
        <f t="shared" si="16"/>
        <v>30</v>
      </c>
      <c r="Q31" s="246">
        <f t="shared" si="17"/>
        <v>30</v>
      </c>
      <c r="R31" s="247">
        <f t="shared" si="7"/>
        <v>0</v>
      </c>
      <c r="S31" s="247">
        <f t="shared" si="3"/>
        <v>0</v>
      </c>
      <c r="T31" s="247">
        <f t="shared" si="4"/>
        <v>0</v>
      </c>
      <c r="U31" s="247">
        <f t="shared" si="5"/>
        <v>0</v>
      </c>
      <c r="V31" s="248">
        <f t="shared" si="6"/>
        <v>0</v>
      </c>
      <c r="W31" s="235"/>
      <c r="X31" s="236"/>
      <c r="Y31" s="236"/>
      <c r="Z31" s="236"/>
      <c r="AA31" s="236"/>
      <c r="AB31" s="237"/>
      <c r="AC31" s="235">
        <v>30</v>
      </c>
      <c r="AD31" s="236"/>
      <c r="AE31" s="236"/>
      <c r="AF31" s="236"/>
      <c r="AG31" s="236"/>
      <c r="AH31" s="239"/>
      <c r="AI31" s="240" t="s">
        <v>68</v>
      </c>
    </row>
    <row r="32" spans="1:35" ht="24">
      <c r="A32" s="235">
        <v>20</v>
      </c>
      <c r="B32" s="241" t="s">
        <v>132</v>
      </c>
      <c r="C32" s="242">
        <v>2</v>
      </c>
      <c r="D32" s="236"/>
      <c r="E32" s="237"/>
      <c r="F32" s="235"/>
      <c r="G32" s="236"/>
      <c r="H32" s="237"/>
      <c r="I32" s="235">
        <f t="shared" si="11"/>
        <v>2</v>
      </c>
      <c r="J32" s="236">
        <f t="shared" si="12"/>
        <v>0</v>
      </c>
      <c r="K32" s="236">
        <f t="shared" si="13"/>
        <v>0</v>
      </c>
      <c r="L32" s="237">
        <f t="shared" si="14"/>
        <v>2</v>
      </c>
      <c r="M32" s="243" t="s">
        <v>52</v>
      </c>
      <c r="N32" s="251"/>
      <c r="O32" s="243">
        <v>20</v>
      </c>
      <c r="P32" s="245">
        <v>20</v>
      </c>
      <c r="Q32" s="246">
        <v>20</v>
      </c>
      <c r="R32" s="247">
        <f t="shared" si="7"/>
        <v>0</v>
      </c>
      <c r="S32" s="247">
        <f t="shared" si="3"/>
        <v>0</v>
      </c>
      <c r="T32" s="247">
        <f t="shared" si="4"/>
        <v>0</v>
      </c>
      <c r="U32" s="247">
        <f t="shared" si="5"/>
        <v>0</v>
      </c>
      <c r="V32" s="248">
        <f t="shared" si="6"/>
        <v>0</v>
      </c>
      <c r="W32" s="235">
        <v>20</v>
      </c>
      <c r="X32" s="236"/>
      <c r="Y32" s="236"/>
      <c r="Z32" s="236"/>
      <c r="AA32" s="236"/>
      <c r="AB32" s="237"/>
      <c r="AC32" s="235"/>
      <c r="AD32" s="236"/>
      <c r="AE32" s="236"/>
      <c r="AF32" s="236"/>
      <c r="AG32" s="236"/>
      <c r="AH32" s="239"/>
      <c r="AI32" s="240" t="s">
        <v>100</v>
      </c>
    </row>
    <row r="33" spans="1:35" ht="12.75">
      <c r="A33" s="235">
        <v>21</v>
      </c>
      <c r="B33" s="241" t="s">
        <v>133</v>
      </c>
      <c r="C33" s="242">
        <v>2</v>
      </c>
      <c r="D33" s="236"/>
      <c r="E33" s="237"/>
      <c r="F33" s="235"/>
      <c r="G33" s="236"/>
      <c r="H33" s="237"/>
      <c r="I33" s="235">
        <f t="shared" si="11"/>
        <v>2</v>
      </c>
      <c r="J33" s="236">
        <f t="shared" si="12"/>
        <v>0</v>
      </c>
      <c r="K33" s="236">
        <f t="shared" si="13"/>
        <v>0</v>
      </c>
      <c r="L33" s="237">
        <f t="shared" si="14"/>
        <v>2</v>
      </c>
      <c r="M33" s="243" t="s">
        <v>52</v>
      </c>
      <c r="N33" s="244"/>
      <c r="O33" s="243">
        <f t="shared" si="15"/>
        <v>20</v>
      </c>
      <c r="P33" s="245">
        <f t="shared" si="16"/>
        <v>20</v>
      </c>
      <c r="Q33" s="246">
        <f t="shared" si="17"/>
        <v>10</v>
      </c>
      <c r="R33" s="247">
        <f t="shared" si="7"/>
        <v>0</v>
      </c>
      <c r="S33" s="247">
        <f t="shared" si="3"/>
        <v>10</v>
      </c>
      <c r="T33" s="247">
        <f t="shared" si="4"/>
        <v>0</v>
      </c>
      <c r="U33" s="247">
        <f t="shared" si="5"/>
        <v>0</v>
      </c>
      <c r="V33" s="248">
        <f t="shared" si="6"/>
        <v>0</v>
      </c>
      <c r="W33" s="235">
        <v>10</v>
      </c>
      <c r="X33" s="236"/>
      <c r="Y33" s="236">
        <v>10</v>
      </c>
      <c r="Z33" s="236"/>
      <c r="AA33" s="236"/>
      <c r="AB33" s="237"/>
      <c r="AC33" s="235"/>
      <c r="AD33" s="236"/>
      <c r="AE33" s="236"/>
      <c r="AF33" s="236"/>
      <c r="AG33" s="236"/>
      <c r="AH33" s="239"/>
      <c r="AI33" s="240" t="s">
        <v>178</v>
      </c>
    </row>
    <row r="34" spans="1:35" s="180" customFormat="1" ht="25.5" customHeight="1">
      <c r="A34" s="235"/>
      <c r="B34" s="241" t="s">
        <v>139</v>
      </c>
      <c r="C34" s="242"/>
      <c r="D34" s="236"/>
      <c r="E34" s="237"/>
      <c r="F34" s="235">
        <v>1</v>
      </c>
      <c r="G34" s="236"/>
      <c r="H34" s="237"/>
      <c r="I34" s="235">
        <v>1</v>
      </c>
      <c r="J34" s="236">
        <v>0</v>
      </c>
      <c r="K34" s="236">
        <v>0</v>
      </c>
      <c r="L34" s="237">
        <v>1</v>
      </c>
      <c r="M34" s="243"/>
      <c r="N34" s="244" t="s">
        <v>52</v>
      </c>
      <c r="O34" s="243">
        <v>15</v>
      </c>
      <c r="P34" s="245">
        <v>15</v>
      </c>
      <c r="Q34" s="246">
        <v>15</v>
      </c>
      <c r="R34" s="247">
        <v>0</v>
      </c>
      <c r="S34" s="247">
        <v>0</v>
      </c>
      <c r="T34" s="247">
        <v>0</v>
      </c>
      <c r="U34" s="247">
        <v>0</v>
      </c>
      <c r="V34" s="248">
        <v>0</v>
      </c>
      <c r="W34" s="235"/>
      <c r="X34" s="236"/>
      <c r="Y34" s="236"/>
      <c r="Z34" s="236"/>
      <c r="AA34" s="236"/>
      <c r="AB34" s="237"/>
      <c r="AC34" s="235">
        <v>15</v>
      </c>
      <c r="AD34" s="236"/>
      <c r="AE34" s="236"/>
      <c r="AF34" s="236"/>
      <c r="AG34" s="236"/>
      <c r="AH34" s="239"/>
      <c r="AI34" s="240" t="s">
        <v>68</v>
      </c>
    </row>
    <row r="35" spans="1:35" ht="24">
      <c r="A35" s="235">
        <v>22</v>
      </c>
      <c r="B35" s="241" t="s">
        <v>99</v>
      </c>
      <c r="C35" s="242">
        <v>1.5</v>
      </c>
      <c r="D35" s="236"/>
      <c r="E35" s="237"/>
      <c r="F35" s="235">
        <v>1.5</v>
      </c>
      <c r="G35" s="236"/>
      <c r="H35" s="237"/>
      <c r="I35" s="235">
        <f t="shared" si="11"/>
        <v>3</v>
      </c>
      <c r="J35" s="236">
        <f t="shared" si="12"/>
        <v>0</v>
      </c>
      <c r="K35" s="236">
        <f t="shared" si="13"/>
        <v>0</v>
      </c>
      <c r="L35" s="237">
        <f t="shared" si="14"/>
        <v>3</v>
      </c>
      <c r="M35" s="243" t="s">
        <v>52</v>
      </c>
      <c r="N35" s="244" t="s">
        <v>52</v>
      </c>
      <c r="O35" s="243">
        <f t="shared" si="15"/>
        <v>40</v>
      </c>
      <c r="P35" s="245">
        <f t="shared" si="16"/>
        <v>40</v>
      </c>
      <c r="Q35" s="246">
        <f t="shared" si="17"/>
        <v>40</v>
      </c>
      <c r="R35" s="247">
        <f t="shared" si="7"/>
        <v>0</v>
      </c>
      <c r="S35" s="247">
        <f t="shared" si="3"/>
        <v>0</v>
      </c>
      <c r="T35" s="247">
        <f t="shared" si="4"/>
        <v>0</v>
      </c>
      <c r="U35" s="247">
        <f t="shared" si="5"/>
        <v>0</v>
      </c>
      <c r="V35" s="248">
        <f t="shared" si="6"/>
        <v>0</v>
      </c>
      <c r="W35" s="235">
        <v>20</v>
      </c>
      <c r="X35" s="236"/>
      <c r="Y35" s="236"/>
      <c r="Z35" s="236"/>
      <c r="AA35" s="236"/>
      <c r="AB35" s="237"/>
      <c r="AC35" s="235">
        <v>20</v>
      </c>
      <c r="AD35" s="236"/>
      <c r="AE35" s="236"/>
      <c r="AF35" s="236"/>
      <c r="AG35" s="236"/>
      <c r="AH35" s="239"/>
      <c r="AI35" s="240"/>
    </row>
    <row r="36" spans="1:35" ht="36">
      <c r="A36" s="235">
        <v>23</v>
      </c>
      <c r="B36" s="252" t="s">
        <v>134</v>
      </c>
      <c r="C36" s="253"/>
      <c r="D36" s="236"/>
      <c r="E36" s="237"/>
      <c r="F36" s="235"/>
      <c r="G36" s="236"/>
      <c r="H36" s="237"/>
      <c r="I36" s="235">
        <f t="shared" si="11"/>
        <v>0</v>
      </c>
      <c r="J36" s="236">
        <f t="shared" si="12"/>
        <v>0</v>
      </c>
      <c r="K36" s="236">
        <f t="shared" si="13"/>
        <v>0</v>
      </c>
      <c r="L36" s="237">
        <f t="shared" si="14"/>
        <v>0</v>
      </c>
      <c r="M36" s="243"/>
      <c r="N36" s="244"/>
      <c r="O36" s="243">
        <f t="shared" si="15"/>
        <v>0</v>
      </c>
      <c r="P36" s="245">
        <f t="shared" si="16"/>
        <v>0</v>
      </c>
      <c r="Q36" s="246">
        <f t="shared" si="17"/>
        <v>0</v>
      </c>
      <c r="R36" s="247">
        <f t="shared" si="7"/>
        <v>0</v>
      </c>
      <c r="S36" s="247">
        <f t="shared" si="3"/>
        <v>0</v>
      </c>
      <c r="T36" s="247">
        <f t="shared" si="4"/>
        <v>0</v>
      </c>
      <c r="U36" s="247">
        <f t="shared" si="5"/>
        <v>0</v>
      </c>
      <c r="V36" s="248">
        <f t="shared" si="6"/>
        <v>0</v>
      </c>
      <c r="W36" s="235"/>
      <c r="X36" s="236"/>
      <c r="Y36" s="236"/>
      <c r="Z36" s="236"/>
      <c r="AA36" s="236"/>
      <c r="AB36" s="237"/>
      <c r="AC36" s="235"/>
      <c r="AD36" s="236"/>
      <c r="AE36" s="236"/>
      <c r="AF36" s="236"/>
      <c r="AG36" s="236"/>
      <c r="AH36" s="239"/>
      <c r="AI36" s="240" t="s">
        <v>178</v>
      </c>
    </row>
    <row r="37" spans="1:35" ht="24">
      <c r="A37" s="235">
        <v>24</v>
      </c>
      <c r="B37" s="252" t="s">
        <v>135</v>
      </c>
      <c r="C37" s="253"/>
      <c r="D37" s="236"/>
      <c r="E37" s="237"/>
      <c r="F37" s="235"/>
      <c r="G37" s="236"/>
      <c r="H37" s="237"/>
      <c r="I37" s="235">
        <f t="shared" si="11"/>
        <v>0</v>
      </c>
      <c r="J37" s="236">
        <f t="shared" si="12"/>
        <v>0</v>
      </c>
      <c r="K37" s="236">
        <f t="shared" si="13"/>
        <v>0</v>
      </c>
      <c r="L37" s="237">
        <f t="shared" si="14"/>
        <v>0</v>
      </c>
      <c r="M37" s="243"/>
      <c r="N37" s="244"/>
      <c r="O37" s="243">
        <f t="shared" si="15"/>
        <v>0</v>
      </c>
      <c r="P37" s="245">
        <f t="shared" si="16"/>
        <v>0</v>
      </c>
      <c r="Q37" s="246">
        <f t="shared" si="17"/>
        <v>0</v>
      </c>
      <c r="R37" s="247">
        <f t="shared" si="7"/>
        <v>0</v>
      </c>
      <c r="S37" s="247">
        <f t="shared" si="3"/>
        <v>0</v>
      </c>
      <c r="T37" s="247">
        <f t="shared" si="4"/>
        <v>0</v>
      </c>
      <c r="U37" s="247">
        <f t="shared" si="5"/>
        <v>0</v>
      </c>
      <c r="V37" s="248">
        <f t="shared" si="6"/>
        <v>0</v>
      </c>
      <c r="W37" s="235"/>
      <c r="X37" s="236"/>
      <c r="Y37" s="236"/>
      <c r="Z37" s="236"/>
      <c r="AA37" s="236"/>
      <c r="AB37" s="237"/>
      <c r="AC37" s="235"/>
      <c r="AD37" s="236"/>
      <c r="AE37" s="236"/>
      <c r="AF37" s="236"/>
      <c r="AG37" s="236"/>
      <c r="AH37" s="239"/>
      <c r="AI37" s="240" t="s">
        <v>178</v>
      </c>
    </row>
    <row r="38" spans="1:35" ht="12.75">
      <c r="A38" s="235">
        <v>25</v>
      </c>
      <c r="B38" s="252" t="s">
        <v>136</v>
      </c>
      <c r="C38" s="253"/>
      <c r="D38" s="236"/>
      <c r="E38" s="237"/>
      <c r="F38" s="235"/>
      <c r="G38" s="236"/>
      <c r="H38" s="237"/>
      <c r="I38" s="235">
        <f t="shared" si="11"/>
        <v>0</v>
      </c>
      <c r="J38" s="236">
        <f t="shared" si="12"/>
        <v>0</v>
      </c>
      <c r="K38" s="236">
        <f t="shared" si="13"/>
        <v>0</v>
      </c>
      <c r="L38" s="237">
        <f t="shared" si="14"/>
        <v>0</v>
      </c>
      <c r="M38" s="243"/>
      <c r="N38" s="244"/>
      <c r="O38" s="243">
        <f t="shared" si="15"/>
        <v>0</v>
      </c>
      <c r="P38" s="245">
        <f t="shared" si="16"/>
        <v>0</v>
      </c>
      <c r="Q38" s="246">
        <f t="shared" si="17"/>
        <v>0</v>
      </c>
      <c r="R38" s="247">
        <f t="shared" si="7"/>
        <v>0</v>
      </c>
      <c r="S38" s="247">
        <f t="shared" si="3"/>
        <v>0</v>
      </c>
      <c r="T38" s="247">
        <f t="shared" si="4"/>
        <v>0</v>
      </c>
      <c r="U38" s="247">
        <f t="shared" si="5"/>
        <v>0</v>
      </c>
      <c r="V38" s="248">
        <f t="shared" si="6"/>
        <v>0</v>
      </c>
      <c r="W38" s="235"/>
      <c r="X38" s="236"/>
      <c r="Y38" s="236"/>
      <c r="Z38" s="236"/>
      <c r="AA38" s="236"/>
      <c r="AB38" s="237"/>
      <c r="AC38" s="235"/>
      <c r="AD38" s="236"/>
      <c r="AE38" s="236"/>
      <c r="AF38" s="236"/>
      <c r="AG38" s="236"/>
      <c r="AH38" s="239"/>
      <c r="AI38" s="240" t="s">
        <v>114</v>
      </c>
    </row>
    <row r="39" spans="1:35" ht="24">
      <c r="A39" s="235">
        <v>26</v>
      </c>
      <c r="B39" s="252" t="s">
        <v>137</v>
      </c>
      <c r="C39" s="253"/>
      <c r="D39" s="236"/>
      <c r="E39" s="237"/>
      <c r="F39" s="235"/>
      <c r="G39" s="236"/>
      <c r="H39" s="237"/>
      <c r="I39" s="235">
        <f t="shared" si="11"/>
        <v>0</v>
      </c>
      <c r="J39" s="236">
        <f t="shared" si="12"/>
        <v>0</v>
      </c>
      <c r="K39" s="236">
        <f t="shared" si="13"/>
        <v>0</v>
      </c>
      <c r="L39" s="237">
        <f t="shared" si="14"/>
        <v>0</v>
      </c>
      <c r="M39" s="243"/>
      <c r="N39" s="244"/>
      <c r="O39" s="243">
        <f t="shared" si="15"/>
        <v>0</v>
      </c>
      <c r="P39" s="245">
        <f t="shared" si="16"/>
        <v>0</v>
      </c>
      <c r="Q39" s="246">
        <f t="shared" si="17"/>
        <v>0</v>
      </c>
      <c r="R39" s="247">
        <f t="shared" si="7"/>
        <v>0</v>
      </c>
      <c r="S39" s="247">
        <f t="shared" si="3"/>
        <v>0</v>
      </c>
      <c r="T39" s="247">
        <f t="shared" si="4"/>
        <v>0</v>
      </c>
      <c r="U39" s="247">
        <f t="shared" si="5"/>
        <v>0</v>
      </c>
      <c r="V39" s="248">
        <f t="shared" si="6"/>
        <v>0</v>
      </c>
      <c r="W39" s="235"/>
      <c r="X39" s="236"/>
      <c r="Y39" s="236"/>
      <c r="Z39" s="236"/>
      <c r="AA39" s="236"/>
      <c r="AB39" s="237"/>
      <c r="AC39" s="235"/>
      <c r="AD39" s="236"/>
      <c r="AE39" s="236"/>
      <c r="AF39" s="236"/>
      <c r="AG39" s="236"/>
      <c r="AH39" s="239"/>
      <c r="AI39" s="254" t="s">
        <v>178</v>
      </c>
    </row>
    <row r="40" spans="1:35" ht="54.75" customHeight="1" thickBot="1">
      <c r="A40" s="255">
        <v>27</v>
      </c>
      <c r="B40" s="256" t="s">
        <v>107</v>
      </c>
      <c r="C40" s="257">
        <v>1</v>
      </c>
      <c r="D40" s="258"/>
      <c r="E40" s="259"/>
      <c r="F40" s="255"/>
      <c r="G40" s="258"/>
      <c r="H40" s="259"/>
      <c r="I40" s="255">
        <f t="shared" si="11"/>
        <v>1</v>
      </c>
      <c r="J40" s="258">
        <f t="shared" si="12"/>
        <v>0</v>
      </c>
      <c r="K40" s="258">
        <f t="shared" si="13"/>
        <v>0</v>
      </c>
      <c r="L40" s="259">
        <f t="shared" si="14"/>
        <v>1</v>
      </c>
      <c r="M40" s="260" t="s">
        <v>138</v>
      </c>
      <c r="N40" s="261"/>
      <c r="O40" s="260">
        <v>30</v>
      </c>
      <c r="P40" s="262">
        <v>30</v>
      </c>
      <c r="Q40" s="263">
        <f t="shared" si="17"/>
        <v>0</v>
      </c>
      <c r="R40" s="264">
        <f t="shared" si="7"/>
        <v>0</v>
      </c>
      <c r="S40" s="264">
        <v>30</v>
      </c>
      <c r="T40" s="264">
        <f t="shared" si="4"/>
        <v>0</v>
      </c>
      <c r="U40" s="264">
        <f t="shared" si="5"/>
        <v>0</v>
      </c>
      <c r="V40" s="265">
        <f t="shared" si="6"/>
        <v>0</v>
      </c>
      <c r="W40" s="255"/>
      <c r="X40" s="258"/>
      <c r="Y40" s="258">
        <v>30</v>
      </c>
      <c r="Z40" s="258"/>
      <c r="AA40" s="258"/>
      <c r="AB40" s="259"/>
      <c r="AC40" s="255"/>
      <c r="AD40" s="258"/>
      <c r="AE40" s="258"/>
      <c r="AF40" s="258"/>
      <c r="AG40" s="258"/>
      <c r="AH40" s="266"/>
      <c r="AI40" s="267" t="s">
        <v>108</v>
      </c>
    </row>
    <row r="41" spans="1:35" ht="12.75" customHeight="1" thickBot="1">
      <c r="A41" s="418" t="s">
        <v>6</v>
      </c>
      <c r="B41" s="419"/>
      <c r="C41" s="179">
        <f aca="true" t="shared" si="18" ref="C41:AH41">SUM(C8:C40)</f>
        <v>30</v>
      </c>
      <c r="D41" s="167">
        <f t="shared" si="18"/>
        <v>1</v>
      </c>
      <c r="E41" s="170">
        <f t="shared" si="18"/>
        <v>0</v>
      </c>
      <c r="F41" s="169">
        <f t="shared" si="18"/>
        <v>24</v>
      </c>
      <c r="G41" s="167">
        <f t="shared" si="18"/>
        <v>2</v>
      </c>
      <c r="H41" s="170">
        <f t="shared" si="18"/>
        <v>5</v>
      </c>
      <c r="I41" s="171">
        <f t="shared" si="18"/>
        <v>54</v>
      </c>
      <c r="J41" s="174">
        <f t="shared" si="18"/>
        <v>3</v>
      </c>
      <c r="K41" s="174">
        <f t="shared" si="18"/>
        <v>5</v>
      </c>
      <c r="L41" s="172">
        <f t="shared" si="18"/>
        <v>62</v>
      </c>
      <c r="M41" s="173">
        <f t="shared" si="18"/>
        <v>0</v>
      </c>
      <c r="N41" s="172">
        <f t="shared" si="18"/>
        <v>0</v>
      </c>
      <c r="O41" s="139">
        <f t="shared" si="18"/>
        <v>730</v>
      </c>
      <c r="P41" s="140">
        <f t="shared" si="18"/>
        <v>855</v>
      </c>
      <c r="Q41" s="171">
        <f t="shared" si="18"/>
        <v>365</v>
      </c>
      <c r="R41" s="174">
        <f t="shared" si="18"/>
        <v>120</v>
      </c>
      <c r="S41" s="174">
        <f t="shared" si="18"/>
        <v>210</v>
      </c>
      <c r="T41" s="174">
        <f t="shared" si="18"/>
        <v>35</v>
      </c>
      <c r="U41" s="174">
        <f t="shared" si="18"/>
        <v>0</v>
      </c>
      <c r="V41" s="175">
        <f t="shared" si="18"/>
        <v>125</v>
      </c>
      <c r="W41" s="171">
        <f t="shared" si="18"/>
        <v>205</v>
      </c>
      <c r="X41" s="174">
        <f t="shared" si="18"/>
        <v>65</v>
      </c>
      <c r="Y41" s="174">
        <f t="shared" si="18"/>
        <v>120</v>
      </c>
      <c r="Z41" s="174">
        <f t="shared" si="18"/>
        <v>15</v>
      </c>
      <c r="AA41" s="174">
        <f t="shared" si="18"/>
        <v>0</v>
      </c>
      <c r="AB41" s="172">
        <f t="shared" si="18"/>
        <v>0</v>
      </c>
      <c r="AC41" s="171">
        <f t="shared" si="18"/>
        <v>160</v>
      </c>
      <c r="AD41" s="174">
        <f t="shared" si="18"/>
        <v>55</v>
      </c>
      <c r="AE41" s="174">
        <f t="shared" si="18"/>
        <v>90</v>
      </c>
      <c r="AF41" s="174">
        <f t="shared" si="18"/>
        <v>20</v>
      </c>
      <c r="AG41" s="174">
        <f t="shared" si="18"/>
        <v>0</v>
      </c>
      <c r="AH41" s="172">
        <f t="shared" si="18"/>
        <v>125</v>
      </c>
      <c r="AI41" s="176"/>
    </row>
    <row r="42" spans="1:35" ht="12.75" customHeight="1" thickBot="1">
      <c r="A42" s="141"/>
      <c r="B42" s="168" t="s">
        <v>34</v>
      </c>
      <c r="C42" s="403">
        <f>SUM(C41:E41)</f>
        <v>31</v>
      </c>
      <c r="D42" s="404"/>
      <c r="E42" s="405"/>
      <c r="F42" s="403">
        <f>SUM(F41:H41)</f>
        <v>31</v>
      </c>
      <c r="G42" s="404"/>
      <c r="H42" s="405"/>
      <c r="I42" s="141"/>
      <c r="J42" s="490" t="s">
        <v>44</v>
      </c>
      <c r="K42" s="491"/>
      <c r="L42" s="492"/>
      <c r="M42" s="493" t="s">
        <v>45</v>
      </c>
      <c r="N42" s="494"/>
      <c r="O42" s="142"/>
      <c r="P42" s="143"/>
      <c r="Q42" s="477">
        <f>SUM(Q41:T41)</f>
        <v>730</v>
      </c>
      <c r="R42" s="478"/>
      <c r="S42" s="478"/>
      <c r="T42" s="479"/>
      <c r="U42" s="477">
        <f>SUM(U41:V41)</f>
        <v>125</v>
      </c>
      <c r="V42" s="479"/>
      <c r="W42" s="403">
        <f>SUM(W41:Z41)</f>
        <v>405</v>
      </c>
      <c r="X42" s="404"/>
      <c r="Y42" s="404"/>
      <c r="Z42" s="473"/>
      <c r="AA42" s="403">
        <f>SUM(AA41:AB41)</f>
        <v>0</v>
      </c>
      <c r="AB42" s="473"/>
      <c r="AC42" s="403">
        <f>SUM(AC41:AF41)</f>
        <v>325</v>
      </c>
      <c r="AD42" s="404"/>
      <c r="AE42" s="404"/>
      <c r="AF42" s="473"/>
      <c r="AG42" s="403">
        <f>SUM(AG41:AH41)</f>
        <v>125</v>
      </c>
      <c r="AH42" s="473"/>
      <c r="AI42" s="144"/>
    </row>
    <row r="43" spans="1:35" ht="12.75" customHeight="1" thickBot="1">
      <c r="A43" s="141"/>
      <c r="B43" s="145"/>
      <c r="C43" s="145"/>
      <c r="D43" s="145"/>
      <c r="E43" s="146"/>
      <c r="F43" s="145"/>
      <c r="G43" s="145"/>
      <c r="H43" s="145"/>
      <c r="I43" s="141"/>
      <c r="J43" s="483" t="s">
        <v>42</v>
      </c>
      <c r="K43" s="484"/>
      <c r="L43" s="484"/>
      <c r="M43" s="484"/>
      <c r="N43" s="485"/>
      <c r="O43" s="147"/>
      <c r="P43" s="143"/>
      <c r="Q43" s="474">
        <f>SUM(Q42:V42)</f>
        <v>855</v>
      </c>
      <c r="R43" s="475"/>
      <c r="S43" s="475"/>
      <c r="T43" s="475"/>
      <c r="U43" s="475"/>
      <c r="V43" s="472"/>
      <c r="W43" s="470">
        <f>SUM(W42:AB42)</f>
        <v>405</v>
      </c>
      <c r="X43" s="475"/>
      <c r="Y43" s="475"/>
      <c r="Z43" s="475"/>
      <c r="AA43" s="475"/>
      <c r="AB43" s="472"/>
      <c r="AC43" s="470">
        <f>SUM(AC42:AH42)</f>
        <v>450</v>
      </c>
      <c r="AD43" s="471"/>
      <c r="AE43" s="471"/>
      <c r="AF43" s="471"/>
      <c r="AG43" s="471"/>
      <c r="AH43" s="476"/>
      <c r="AI43" s="144"/>
    </row>
    <row r="44" spans="1:35" ht="58.5" customHeight="1" thickBo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4"/>
    </row>
    <row r="45" spans="1:35" ht="12.75" customHeight="1" thickBot="1">
      <c r="A45" s="450" t="s">
        <v>26</v>
      </c>
      <c r="B45" s="416"/>
      <c r="C45" s="470" t="s">
        <v>27</v>
      </c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2"/>
      <c r="W45" s="148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</row>
    <row r="46" spans="1:35" ht="12.75">
      <c r="A46" s="495" t="s">
        <v>47</v>
      </c>
      <c r="B46" s="496"/>
      <c r="C46" s="462" t="s">
        <v>8</v>
      </c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181" t="s">
        <v>29</v>
      </c>
      <c r="S46" s="182"/>
      <c r="T46" s="182"/>
      <c r="U46" s="182"/>
      <c r="V46" s="183"/>
      <c r="W46" s="148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</row>
    <row r="47" spans="1:35" ht="12.75">
      <c r="A47" s="425" t="s">
        <v>39</v>
      </c>
      <c r="B47" s="426"/>
      <c r="C47" s="427" t="s">
        <v>9</v>
      </c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152" t="s">
        <v>16</v>
      </c>
      <c r="S47" s="150"/>
      <c r="T47" s="150"/>
      <c r="U47" s="151"/>
      <c r="V47" s="153"/>
      <c r="W47" s="148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</row>
    <row r="48" spans="1:35" ht="13.5" thickBot="1">
      <c r="A48" s="425"/>
      <c r="B48" s="426"/>
      <c r="C48" s="423" t="s">
        <v>12</v>
      </c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154" t="s">
        <v>46</v>
      </c>
      <c r="S48" s="155"/>
      <c r="T48" s="155"/>
      <c r="U48" s="156"/>
      <c r="V48" s="157"/>
      <c r="W48" s="148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</row>
    <row r="49" spans="1:35" ht="13.5" thickBot="1">
      <c r="A49" s="486"/>
      <c r="B49" s="487"/>
      <c r="C49" s="488" t="s">
        <v>43</v>
      </c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7"/>
      <c r="R49" s="158"/>
      <c r="S49" s="159"/>
      <c r="T49" s="159"/>
      <c r="U49" s="159"/>
      <c r="V49" s="160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</row>
    <row r="50" spans="1:22" ht="12.75">
      <c r="A50" s="421" t="s">
        <v>22</v>
      </c>
      <c r="B50" s="422"/>
      <c r="C50" s="429" t="s">
        <v>20</v>
      </c>
      <c r="D50" s="429"/>
      <c r="E50" s="429"/>
      <c r="F50" s="429"/>
      <c r="G50" s="429"/>
      <c r="H50" s="429"/>
      <c r="I50" s="429"/>
      <c r="J50" s="429"/>
      <c r="K50" s="429"/>
      <c r="L50" s="429"/>
      <c r="M50" s="430"/>
      <c r="N50" s="431" t="s">
        <v>21</v>
      </c>
      <c r="O50" s="429"/>
      <c r="P50" s="432"/>
      <c r="Q50" s="433"/>
      <c r="R50" s="161"/>
      <c r="V50" s="162"/>
    </row>
    <row r="51" spans="1:22" ht="12.75">
      <c r="A51" s="460" t="s">
        <v>17</v>
      </c>
      <c r="B51" s="461"/>
      <c r="C51" s="434">
        <v>15</v>
      </c>
      <c r="D51" s="434"/>
      <c r="E51" s="434"/>
      <c r="F51" s="434"/>
      <c r="G51" s="434"/>
      <c r="H51" s="434"/>
      <c r="I51" s="434"/>
      <c r="J51" s="434"/>
      <c r="K51" s="434"/>
      <c r="L51" s="434"/>
      <c r="M51" s="435"/>
      <c r="N51" s="436">
        <v>15</v>
      </c>
      <c r="O51" s="434"/>
      <c r="P51" s="434"/>
      <c r="Q51" s="437"/>
      <c r="R51" s="163"/>
      <c r="V51" s="164"/>
    </row>
    <row r="52" spans="1:22" ht="12.75">
      <c r="A52" s="460" t="s">
        <v>18</v>
      </c>
      <c r="B52" s="461"/>
      <c r="C52" s="434">
        <v>15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5"/>
      <c r="N52" s="436">
        <v>15</v>
      </c>
      <c r="O52" s="434"/>
      <c r="P52" s="434"/>
      <c r="Q52" s="437"/>
      <c r="R52" s="163"/>
      <c r="V52" s="164"/>
    </row>
    <row r="53" spans="1:22" ht="13.5" thickBot="1">
      <c r="A53" s="458" t="s">
        <v>19</v>
      </c>
      <c r="B53" s="459"/>
      <c r="C53" s="438">
        <v>0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9"/>
      <c r="N53" s="464">
        <v>0</v>
      </c>
      <c r="O53" s="438"/>
      <c r="P53" s="438"/>
      <c r="Q53" s="465"/>
      <c r="R53" s="163"/>
      <c r="V53" s="164"/>
    </row>
    <row r="54" ht="12.75">
      <c r="V54" s="165"/>
    </row>
  </sheetData>
  <sheetProtection/>
  <mergeCells count="111">
    <mergeCell ref="B28:B29"/>
    <mergeCell ref="A28:A29"/>
    <mergeCell ref="N28:N29"/>
    <mergeCell ref="J43:N43"/>
    <mergeCell ref="A49:B49"/>
    <mergeCell ref="C49:Q49"/>
    <mergeCell ref="J42:L42"/>
    <mergeCell ref="M42:N42"/>
    <mergeCell ref="A46:B46"/>
    <mergeCell ref="A45:B45"/>
    <mergeCell ref="C45:V45"/>
    <mergeCell ref="AG42:AH42"/>
    <mergeCell ref="Q43:V43"/>
    <mergeCell ref="W43:AB43"/>
    <mergeCell ref="AC43:AH43"/>
    <mergeCell ref="Q42:T42"/>
    <mergeCell ref="W42:Z42"/>
    <mergeCell ref="AC42:AF42"/>
    <mergeCell ref="U42:V42"/>
    <mergeCell ref="AA42:AB42"/>
    <mergeCell ref="AI4:AI7"/>
    <mergeCell ref="AC6:AH6"/>
    <mergeCell ref="W4:AB5"/>
    <mergeCell ref="AC4:AH5"/>
    <mergeCell ref="K6:K7"/>
    <mergeCell ref="O4:O7"/>
    <mergeCell ref="W6:AB6"/>
    <mergeCell ref="A4:A7"/>
    <mergeCell ref="C5:H5"/>
    <mergeCell ref="A53:B53"/>
    <mergeCell ref="A52:B52"/>
    <mergeCell ref="A51:B51"/>
    <mergeCell ref="C51:M51"/>
    <mergeCell ref="C46:Q46"/>
    <mergeCell ref="N53:Q53"/>
    <mergeCell ref="N52:Q52"/>
    <mergeCell ref="F6:H6"/>
    <mergeCell ref="C52:M52"/>
    <mergeCell ref="N51:Q51"/>
    <mergeCell ref="C53:M53"/>
    <mergeCell ref="A3:AH3"/>
    <mergeCell ref="Q4:V6"/>
    <mergeCell ref="M4:N5"/>
    <mergeCell ref="P4:P7"/>
    <mergeCell ref="I6:I7"/>
    <mergeCell ref="J6:J7"/>
    <mergeCell ref="B4:B7"/>
    <mergeCell ref="A50:B50"/>
    <mergeCell ref="C48:Q48"/>
    <mergeCell ref="A48:B48"/>
    <mergeCell ref="A47:B47"/>
    <mergeCell ref="C47:Q47"/>
    <mergeCell ref="C50:M50"/>
    <mergeCell ref="N50:Q50"/>
    <mergeCell ref="F42:H42"/>
    <mergeCell ref="M6:N6"/>
    <mergeCell ref="A2:AH2"/>
    <mergeCell ref="C42:E42"/>
    <mergeCell ref="C6:E6"/>
    <mergeCell ref="C4:L4"/>
    <mergeCell ref="I5:L5"/>
    <mergeCell ref="L6:L7"/>
    <mergeCell ref="A41:B41"/>
    <mergeCell ref="M14:M16"/>
    <mergeCell ref="N14:N16"/>
    <mergeCell ref="O14:O16"/>
    <mergeCell ref="P14:P16"/>
    <mergeCell ref="B14:B16"/>
    <mergeCell ref="F14:F16"/>
    <mergeCell ref="I14:I16"/>
    <mergeCell ref="J14:J16"/>
    <mergeCell ref="K14:K16"/>
    <mergeCell ref="L14:L16"/>
    <mergeCell ref="F17:F19"/>
    <mergeCell ref="G17:G19"/>
    <mergeCell ref="H17:H19"/>
    <mergeCell ref="C14:C16"/>
    <mergeCell ref="D14:D16"/>
    <mergeCell ref="E14:E16"/>
    <mergeCell ref="G14:G16"/>
    <mergeCell ref="H14:H16"/>
    <mergeCell ref="B17:B19"/>
    <mergeCell ref="A14:A16"/>
    <mergeCell ref="A17:A19"/>
    <mergeCell ref="C17:C19"/>
    <mergeCell ref="D17:D19"/>
    <mergeCell ref="E17:E19"/>
    <mergeCell ref="O17:O19"/>
    <mergeCell ref="P17:P19"/>
    <mergeCell ref="I17:I19"/>
    <mergeCell ref="K17:K19"/>
    <mergeCell ref="J17:J19"/>
    <mergeCell ref="L17:L19"/>
    <mergeCell ref="M17:M19"/>
    <mergeCell ref="N17:N19"/>
    <mergeCell ref="B20:B21"/>
    <mergeCell ref="C20:C21"/>
    <mergeCell ref="D20:D21"/>
    <mergeCell ref="E20:E21"/>
    <mergeCell ref="F20:F21"/>
    <mergeCell ref="G20:G21"/>
    <mergeCell ref="N20:N21"/>
    <mergeCell ref="O20:O21"/>
    <mergeCell ref="P20:P21"/>
    <mergeCell ref="A20:A21"/>
    <mergeCell ref="H20:H21"/>
    <mergeCell ref="I20:I21"/>
    <mergeCell ref="J20:J21"/>
    <mergeCell ref="K20:K21"/>
    <mergeCell ref="L20:L21"/>
    <mergeCell ref="M20:M21"/>
  </mergeCells>
  <printOptions horizontalCentered="1"/>
  <pageMargins left="0.2362204724409449" right="0.2362204724409449" top="0.1968503937007874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3"/>
  <sheetViews>
    <sheetView zoomScale="90" zoomScaleNormal="90" zoomScalePageLayoutView="0" workbookViewId="0" topLeftCell="A10">
      <selection activeCell="Q51" sqref="Q5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595" t="s">
        <v>40</v>
      </c>
      <c r="B1" s="595"/>
    </row>
    <row r="2" spans="1:36" ht="36.75" customHeight="1" thickBot="1">
      <c r="A2" s="596" t="s">
        <v>50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69"/>
      <c r="AJ2" s="69"/>
    </row>
    <row r="3" spans="1:36" ht="43.5" customHeight="1" thickBot="1">
      <c r="A3" s="560" t="s">
        <v>106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70"/>
      <c r="AJ3" s="71"/>
    </row>
    <row r="4" spans="1:36" ht="14.25" customHeight="1" thickBot="1">
      <c r="A4" s="590" t="s">
        <v>23</v>
      </c>
      <c r="B4" s="572" t="s">
        <v>24</v>
      </c>
      <c r="C4" s="532" t="s">
        <v>7</v>
      </c>
      <c r="D4" s="533"/>
      <c r="E4" s="533"/>
      <c r="F4" s="533"/>
      <c r="G4" s="533"/>
      <c r="H4" s="533"/>
      <c r="I4" s="533"/>
      <c r="J4" s="533"/>
      <c r="K4" s="533"/>
      <c r="L4" s="544"/>
      <c r="M4" s="565" t="s">
        <v>10</v>
      </c>
      <c r="N4" s="566"/>
      <c r="O4" s="540" t="s">
        <v>49</v>
      </c>
      <c r="P4" s="569" t="s">
        <v>48</v>
      </c>
      <c r="Q4" s="532" t="s">
        <v>1</v>
      </c>
      <c r="R4" s="533"/>
      <c r="S4" s="533"/>
      <c r="T4" s="533"/>
      <c r="U4" s="533"/>
      <c r="V4" s="534"/>
      <c r="W4" s="532" t="s">
        <v>104</v>
      </c>
      <c r="X4" s="533"/>
      <c r="Y4" s="533"/>
      <c r="Z4" s="533"/>
      <c r="AA4" s="533"/>
      <c r="AB4" s="534"/>
      <c r="AC4" s="532" t="s">
        <v>105</v>
      </c>
      <c r="AD4" s="533"/>
      <c r="AE4" s="533"/>
      <c r="AF4" s="533"/>
      <c r="AG4" s="533"/>
      <c r="AH4" s="534"/>
      <c r="AI4" s="526" t="s">
        <v>31</v>
      </c>
      <c r="AJ4" s="522" t="s">
        <v>25</v>
      </c>
    </row>
    <row r="5" spans="1:36" ht="12.75" customHeight="1" thickBot="1">
      <c r="A5" s="591"/>
      <c r="B5" s="573"/>
      <c r="C5" s="509" t="s">
        <v>36</v>
      </c>
      <c r="D5" s="514"/>
      <c r="E5" s="514"/>
      <c r="F5" s="514"/>
      <c r="G5" s="514"/>
      <c r="H5" s="510"/>
      <c r="I5" s="509" t="s">
        <v>35</v>
      </c>
      <c r="J5" s="514"/>
      <c r="K5" s="514"/>
      <c r="L5" s="513"/>
      <c r="M5" s="567"/>
      <c r="N5" s="568"/>
      <c r="O5" s="541"/>
      <c r="P5" s="570"/>
      <c r="Q5" s="562"/>
      <c r="R5" s="563"/>
      <c r="S5" s="563"/>
      <c r="T5" s="563"/>
      <c r="U5" s="563"/>
      <c r="V5" s="564"/>
      <c r="W5" s="535"/>
      <c r="X5" s="536"/>
      <c r="Y5" s="536"/>
      <c r="Z5" s="536"/>
      <c r="AA5" s="536"/>
      <c r="AB5" s="537"/>
      <c r="AC5" s="535"/>
      <c r="AD5" s="536"/>
      <c r="AE5" s="536"/>
      <c r="AF5" s="536"/>
      <c r="AG5" s="536"/>
      <c r="AH5" s="537"/>
      <c r="AI5" s="527"/>
      <c r="AJ5" s="523"/>
    </row>
    <row r="6" spans="1:36" ht="12.75" customHeight="1" thickBot="1">
      <c r="A6" s="591"/>
      <c r="B6" s="573"/>
      <c r="C6" s="509" t="s">
        <v>69</v>
      </c>
      <c r="D6" s="514"/>
      <c r="E6" s="513"/>
      <c r="F6" s="509" t="s">
        <v>98</v>
      </c>
      <c r="G6" s="514"/>
      <c r="H6" s="510"/>
      <c r="I6" s="538" t="s">
        <v>37</v>
      </c>
      <c r="J6" s="538" t="s">
        <v>14</v>
      </c>
      <c r="K6" s="538" t="s">
        <v>15</v>
      </c>
      <c r="L6" s="538" t="s">
        <v>41</v>
      </c>
      <c r="M6" s="530" t="s">
        <v>13</v>
      </c>
      <c r="N6" s="528"/>
      <c r="O6" s="541"/>
      <c r="P6" s="570"/>
      <c r="Q6" s="535"/>
      <c r="R6" s="536"/>
      <c r="S6" s="536"/>
      <c r="T6" s="536"/>
      <c r="U6" s="536"/>
      <c r="V6" s="537"/>
      <c r="W6" s="530" t="s">
        <v>30</v>
      </c>
      <c r="X6" s="528"/>
      <c r="Y6" s="528"/>
      <c r="Z6" s="528"/>
      <c r="AA6" s="528"/>
      <c r="AB6" s="531"/>
      <c r="AC6" s="530" t="s">
        <v>30</v>
      </c>
      <c r="AD6" s="528"/>
      <c r="AE6" s="528"/>
      <c r="AF6" s="528"/>
      <c r="AG6" s="528"/>
      <c r="AH6" s="531"/>
      <c r="AI6" s="528"/>
      <c r="AJ6" s="524"/>
    </row>
    <row r="7" spans="1:36" ht="24.75" thickBot="1">
      <c r="A7" s="592"/>
      <c r="B7" s="574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539"/>
      <c r="J7" s="539"/>
      <c r="K7" s="539"/>
      <c r="L7" s="543"/>
      <c r="M7" s="36" t="s">
        <v>69</v>
      </c>
      <c r="N7" s="75" t="s">
        <v>98</v>
      </c>
      <c r="O7" s="542"/>
      <c r="P7" s="57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529"/>
      <c r="AJ7" s="525"/>
    </row>
    <row r="8" spans="1:36" ht="12.75">
      <c r="A8" s="11">
        <v>1</v>
      </c>
      <c r="B8" s="10" t="s">
        <v>51</v>
      </c>
      <c r="C8" s="12">
        <v>3</v>
      </c>
      <c r="D8" s="13"/>
      <c r="E8" s="15"/>
      <c r="F8" s="12"/>
      <c r="G8" s="23"/>
      <c r="H8" s="14"/>
      <c r="I8" s="78">
        <f aca="true" t="shared" si="0" ref="I8:I29">C8+F8</f>
        <v>3</v>
      </c>
      <c r="J8" s="83">
        <f aca="true" t="shared" si="1" ref="J8:J29">D8+G8</f>
        <v>0</v>
      </c>
      <c r="K8" s="79">
        <f aca="true" t="shared" si="2" ref="K8:K29">E8+H8</f>
        <v>0</v>
      </c>
      <c r="L8" s="11">
        <f aca="true" t="shared" si="3" ref="L8:L29">SUM(I8:K8)</f>
        <v>3</v>
      </c>
      <c r="M8" s="47" t="s">
        <v>55</v>
      </c>
      <c r="N8" s="44"/>
      <c r="O8" s="124">
        <f aca="true" t="shared" si="4" ref="O8:O29">SUM(Q8:T8)</f>
        <v>40</v>
      </c>
      <c r="P8" s="72">
        <f aca="true" t="shared" si="5" ref="P8:P29">SUM(Q8:V8)</f>
        <v>40</v>
      </c>
      <c r="Q8" s="80">
        <f aca="true" t="shared" si="6" ref="Q8:Q29">W8+AC8</f>
        <v>0</v>
      </c>
      <c r="R8" s="81">
        <f aca="true" t="shared" si="7" ref="R8:R29">X8+AD8</f>
        <v>0</v>
      </c>
      <c r="S8" s="81">
        <f aca="true" t="shared" si="8" ref="S8:S29">Y8+AE8</f>
        <v>40</v>
      </c>
      <c r="T8" s="81">
        <f aca="true" t="shared" si="9" ref="T8:T29">Z8+AF8</f>
        <v>0</v>
      </c>
      <c r="U8" s="81">
        <f aca="true" t="shared" si="10" ref="U8:U29">AA8+AG8</f>
        <v>0</v>
      </c>
      <c r="V8" s="82">
        <f aca="true" t="shared" si="11" ref="V8:V29">AB8+AH8</f>
        <v>0</v>
      </c>
      <c r="W8" s="12"/>
      <c r="X8" s="13"/>
      <c r="Y8" s="13">
        <v>40</v>
      </c>
      <c r="Z8" s="13"/>
      <c r="AA8" s="13"/>
      <c r="AB8" s="14"/>
      <c r="AC8" s="12"/>
      <c r="AD8" s="15"/>
      <c r="AE8" s="15"/>
      <c r="AF8" s="15"/>
      <c r="AG8" s="13"/>
      <c r="AH8" s="14"/>
      <c r="AI8" s="51" t="s">
        <v>53</v>
      </c>
      <c r="AJ8" s="10" t="s">
        <v>54</v>
      </c>
    </row>
    <row r="9" spans="1:36" ht="24">
      <c r="A9" s="84">
        <v>2</v>
      </c>
      <c r="B9" s="8" t="s">
        <v>79</v>
      </c>
      <c r="C9" s="52">
        <v>2</v>
      </c>
      <c r="D9" s="54">
        <v>1</v>
      </c>
      <c r="E9" s="55">
        <v>1</v>
      </c>
      <c r="F9" s="52"/>
      <c r="G9" s="16"/>
      <c r="H9" s="49"/>
      <c r="I9" s="85">
        <f t="shared" si="0"/>
        <v>2</v>
      </c>
      <c r="J9" s="89">
        <f t="shared" si="1"/>
        <v>1</v>
      </c>
      <c r="K9" s="107">
        <f t="shared" si="2"/>
        <v>1</v>
      </c>
      <c r="L9" s="84">
        <f t="shared" si="3"/>
        <v>4</v>
      </c>
      <c r="M9" s="59" t="s">
        <v>55</v>
      </c>
      <c r="N9" s="53"/>
      <c r="O9" s="125">
        <f t="shared" si="4"/>
        <v>40</v>
      </c>
      <c r="P9" s="129">
        <f t="shared" si="5"/>
        <v>50</v>
      </c>
      <c r="Q9" s="86">
        <f t="shared" si="6"/>
        <v>0</v>
      </c>
      <c r="R9" s="87">
        <f t="shared" si="7"/>
        <v>0</v>
      </c>
      <c r="S9" s="87">
        <f t="shared" si="8"/>
        <v>20</v>
      </c>
      <c r="T9" s="87">
        <f t="shared" si="9"/>
        <v>20</v>
      </c>
      <c r="U9" s="87">
        <f t="shared" si="10"/>
        <v>0</v>
      </c>
      <c r="V9" s="131">
        <f t="shared" si="11"/>
        <v>10</v>
      </c>
      <c r="W9" s="52"/>
      <c r="X9" s="54"/>
      <c r="Y9" s="54">
        <v>20</v>
      </c>
      <c r="Z9" s="54">
        <v>20</v>
      </c>
      <c r="AA9" s="54"/>
      <c r="AB9" s="133">
        <v>10</v>
      </c>
      <c r="AC9" s="52"/>
      <c r="AD9" s="54"/>
      <c r="AE9" s="55"/>
      <c r="AF9" s="55"/>
      <c r="AG9" s="54"/>
      <c r="AH9" s="49"/>
      <c r="AI9" s="56" t="s">
        <v>70</v>
      </c>
      <c r="AJ9" s="8" t="s">
        <v>62</v>
      </c>
    </row>
    <row r="10" spans="1:36" ht="24">
      <c r="A10" s="84">
        <v>3</v>
      </c>
      <c r="B10" s="8" t="s">
        <v>71</v>
      </c>
      <c r="C10" s="52"/>
      <c r="D10" s="54"/>
      <c r="E10" s="55"/>
      <c r="F10" s="52">
        <v>1.5</v>
      </c>
      <c r="G10" s="16"/>
      <c r="H10" s="49"/>
      <c r="I10" s="85">
        <f t="shared" si="0"/>
        <v>1.5</v>
      </c>
      <c r="J10" s="89">
        <f t="shared" si="1"/>
        <v>0</v>
      </c>
      <c r="K10" s="107">
        <f t="shared" si="2"/>
        <v>0</v>
      </c>
      <c r="L10" s="84">
        <f t="shared" si="3"/>
        <v>1.5</v>
      </c>
      <c r="M10" s="61"/>
      <c r="N10" s="123" t="s">
        <v>52</v>
      </c>
      <c r="O10" s="125">
        <f t="shared" si="4"/>
        <v>15</v>
      </c>
      <c r="P10" s="73">
        <f t="shared" si="5"/>
        <v>15</v>
      </c>
      <c r="Q10" s="86">
        <f t="shared" si="6"/>
        <v>15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>
        <v>15</v>
      </c>
      <c r="AD10" s="55"/>
      <c r="AE10" s="55"/>
      <c r="AF10" s="55"/>
      <c r="AG10" s="54"/>
      <c r="AH10" s="55"/>
      <c r="AI10" s="48" t="s">
        <v>72</v>
      </c>
      <c r="AJ10" s="8" t="s">
        <v>73</v>
      </c>
    </row>
    <row r="11" spans="1:36" ht="24">
      <c r="A11" s="84">
        <v>4</v>
      </c>
      <c r="B11" s="8" t="s">
        <v>74</v>
      </c>
      <c r="C11" s="52">
        <v>1.5</v>
      </c>
      <c r="D11" s="54"/>
      <c r="E11" s="55"/>
      <c r="F11" s="52"/>
      <c r="G11" s="16"/>
      <c r="H11" s="49"/>
      <c r="I11" s="85">
        <f t="shared" si="0"/>
        <v>1.5</v>
      </c>
      <c r="J11" s="89">
        <f t="shared" si="1"/>
        <v>0</v>
      </c>
      <c r="K11" s="107">
        <f t="shared" si="2"/>
        <v>0</v>
      </c>
      <c r="L11" s="84">
        <f t="shared" si="3"/>
        <v>1.5</v>
      </c>
      <c r="M11" s="61" t="s">
        <v>52</v>
      </c>
      <c r="N11" s="53"/>
      <c r="O11" s="125">
        <f t="shared" si="4"/>
        <v>20</v>
      </c>
      <c r="P11" s="73">
        <f t="shared" si="5"/>
        <v>20</v>
      </c>
      <c r="Q11" s="86">
        <f t="shared" si="6"/>
        <v>20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>
        <v>20</v>
      </c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 t="s">
        <v>75</v>
      </c>
      <c r="AJ11" s="8" t="s">
        <v>76</v>
      </c>
    </row>
    <row r="12" spans="1:36" ht="24">
      <c r="A12" s="84">
        <v>5</v>
      </c>
      <c r="B12" s="8" t="s">
        <v>77</v>
      </c>
      <c r="C12" s="52"/>
      <c r="D12" s="54"/>
      <c r="E12" s="55"/>
      <c r="F12" s="52">
        <v>2</v>
      </c>
      <c r="G12" s="16">
        <v>1</v>
      </c>
      <c r="H12" s="49"/>
      <c r="I12" s="85">
        <f t="shared" si="0"/>
        <v>2</v>
      </c>
      <c r="J12" s="89">
        <f t="shared" si="1"/>
        <v>1</v>
      </c>
      <c r="K12" s="107">
        <f t="shared" si="2"/>
        <v>0</v>
      </c>
      <c r="L12" s="84">
        <f t="shared" si="3"/>
        <v>3</v>
      </c>
      <c r="M12" s="61"/>
      <c r="N12" s="53" t="s">
        <v>55</v>
      </c>
      <c r="O12" s="125">
        <f t="shared" si="4"/>
        <v>50</v>
      </c>
      <c r="P12" s="73">
        <f t="shared" si="5"/>
        <v>50</v>
      </c>
      <c r="Q12" s="86">
        <f t="shared" si="6"/>
        <v>20</v>
      </c>
      <c r="R12" s="87">
        <f t="shared" si="7"/>
        <v>0</v>
      </c>
      <c r="S12" s="87">
        <f t="shared" si="8"/>
        <v>10</v>
      </c>
      <c r="T12" s="87">
        <f t="shared" si="9"/>
        <v>20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>
        <v>20</v>
      </c>
      <c r="AD12" s="54"/>
      <c r="AE12" s="55">
        <v>10</v>
      </c>
      <c r="AF12" s="55">
        <v>20</v>
      </c>
      <c r="AG12" s="54"/>
      <c r="AH12" s="55"/>
      <c r="AI12" s="8" t="s">
        <v>63</v>
      </c>
      <c r="AJ12" s="32" t="s">
        <v>62</v>
      </c>
    </row>
    <row r="13" spans="1:36" ht="12.75">
      <c r="A13" s="84">
        <v>6</v>
      </c>
      <c r="B13" s="8" t="s">
        <v>78</v>
      </c>
      <c r="C13" s="52">
        <v>1</v>
      </c>
      <c r="D13" s="54"/>
      <c r="E13" s="55"/>
      <c r="F13" s="52"/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 t="s">
        <v>52</v>
      </c>
      <c r="N13" s="53"/>
      <c r="O13" s="125">
        <f t="shared" si="4"/>
        <v>15</v>
      </c>
      <c r="P13" s="73">
        <f t="shared" si="5"/>
        <v>15</v>
      </c>
      <c r="Q13" s="86">
        <f t="shared" si="6"/>
        <v>15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>
        <v>15</v>
      </c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 t="s">
        <v>57</v>
      </c>
      <c r="AJ13" s="32" t="s">
        <v>58</v>
      </c>
    </row>
    <row r="14" spans="1:36" ht="24">
      <c r="A14" s="84">
        <v>7</v>
      </c>
      <c r="B14" s="8" t="s">
        <v>80</v>
      </c>
      <c r="C14" s="17"/>
      <c r="D14" s="54"/>
      <c r="E14" s="55"/>
      <c r="F14" s="52">
        <v>3</v>
      </c>
      <c r="G14" s="16"/>
      <c r="H14" s="55">
        <v>1</v>
      </c>
      <c r="I14" s="85">
        <f t="shared" si="0"/>
        <v>3</v>
      </c>
      <c r="J14" s="89">
        <f t="shared" si="1"/>
        <v>0</v>
      </c>
      <c r="K14" s="107">
        <f t="shared" si="2"/>
        <v>1</v>
      </c>
      <c r="L14" s="84">
        <f t="shared" si="3"/>
        <v>4</v>
      </c>
      <c r="M14" s="59"/>
      <c r="N14" s="53" t="s">
        <v>52</v>
      </c>
      <c r="O14" s="125">
        <f t="shared" si="4"/>
        <v>30</v>
      </c>
      <c r="P14" s="73">
        <f t="shared" si="5"/>
        <v>45</v>
      </c>
      <c r="Q14" s="86">
        <f t="shared" si="6"/>
        <v>10</v>
      </c>
      <c r="R14" s="87">
        <f t="shared" si="7"/>
        <v>0</v>
      </c>
      <c r="S14" s="87">
        <f t="shared" si="8"/>
        <v>20</v>
      </c>
      <c r="T14" s="87">
        <f t="shared" si="9"/>
        <v>0</v>
      </c>
      <c r="U14" s="87">
        <f t="shared" si="10"/>
        <v>0</v>
      </c>
      <c r="V14" s="131">
        <f t="shared" si="11"/>
        <v>15</v>
      </c>
      <c r="W14" s="52"/>
      <c r="X14" s="54"/>
      <c r="Y14" s="54"/>
      <c r="Z14" s="54"/>
      <c r="AA14" s="54"/>
      <c r="AB14" s="49"/>
      <c r="AC14" s="52">
        <v>10</v>
      </c>
      <c r="AD14" s="54"/>
      <c r="AE14" s="55">
        <v>20</v>
      </c>
      <c r="AF14" s="55"/>
      <c r="AG14" s="54"/>
      <c r="AH14" s="132">
        <v>15</v>
      </c>
      <c r="AI14" s="8" t="s">
        <v>63</v>
      </c>
      <c r="AJ14" s="8" t="s">
        <v>62</v>
      </c>
    </row>
    <row r="15" spans="1:36" ht="24">
      <c r="A15" s="84">
        <v>8</v>
      </c>
      <c r="B15" s="8" t="s">
        <v>81</v>
      </c>
      <c r="C15" s="17"/>
      <c r="D15" s="54"/>
      <c r="E15" s="55"/>
      <c r="F15" s="52">
        <v>2</v>
      </c>
      <c r="G15" s="16"/>
      <c r="H15" s="55"/>
      <c r="I15" s="85">
        <f t="shared" si="0"/>
        <v>2</v>
      </c>
      <c r="J15" s="89">
        <f t="shared" si="1"/>
        <v>0</v>
      </c>
      <c r="K15" s="107">
        <f t="shared" si="2"/>
        <v>0</v>
      </c>
      <c r="L15" s="84">
        <f t="shared" si="3"/>
        <v>2</v>
      </c>
      <c r="M15" s="59"/>
      <c r="N15" s="53" t="s">
        <v>52</v>
      </c>
      <c r="O15" s="125">
        <f t="shared" si="4"/>
        <v>20</v>
      </c>
      <c r="P15" s="73">
        <f t="shared" si="5"/>
        <v>20</v>
      </c>
      <c r="Q15" s="86">
        <f t="shared" si="6"/>
        <v>10</v>
      </c>
      <c r="R15" s="87">
        <f t="shared" si="7"/>
        <v>0</v>
      </c>
      <c r="S15" s="87">
        <f t="shared" si="8"/>
        <v>10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>
        <v>10</v>
      </c>
      <c r="AD15" s="17"/>
      <c r="AE15" s="54">
        <v>10</v>
      </c>
      <c r="AF15" s="54"/>
      <c r="AG15" s="54"/>
      <c r="AH15" s="55"/>
      <c r="AI15" s="8" t="s">
        <v>63</v>
      </c>
      <c r="AJ15" s="8" t="s">
        <v>62</v>
      </c>
    </row>
    <row r="16" spans="1:36" ht="24">
      <c r="A16" s="84">
        <v>9</v>
      </c>
      <c r="B16" s="8" t="s">
        <v>82</v>
      </c>
      <c r="C16" s="17"/>
      <c r="D16" s="54"/>
      <c r="E16" s="55"/>
      <c r="F16" s="52">
        <v>2</v>
      </c>
      <c r="G16" s="16"/>
      <c r="H16" s="55">
        <v>1</v>
      </c>
      <c r="I16" s="85">
        <f t="shared" si="0"/>
        <v>2</v>
      </c>
      <c r="J16" s="89">
        <f t="shared" si="1"/>
        <v>0</v>
      </c>
      <c r="K16" s="107">
        <f t="shared" si="2"/>
        <v>1</v>
      </c>
      <c r="L16" s="84">
        <f t="shared" si="3"/>
        <v>3</v>
      </c>
      <c r="M16" s="59"/>
      <c r="N16" s="53" t="s">
        <v>52</v>
      </c>
      <c r="O16" s="125">
        <f t="shared" si="4"/>
        <v>20</v>
      </c>
      <c r="P16" s="73">
        <f t="shared" si="5"/>
        <v>30</v>
      </c>
      <c r="Q16" s="86">
        <f t="shared" si="6"/>
        <v>10</v>
      </c>
      <c r="R16" s="87">
        <f t="shared" si="7"/>
        <v>0</v>
      </c>
      <c r="S16" s="87">
        <f t="shared" si="8"/>
        <v>10</v>
      </c>
      <c r="T16" s="87">
        <f t="shared" si="9"/>
        <v>0</v>
      </c>
      <c r="U16" s="87">
        <f t="shared" si="10"/>
        <v>0</v>
      </c>
      <c r="V16" s="131">
        <f t="shared" si="11"/>
        <v>10</v>
      </c>
      <c r="W16" s="52"/>
      <c r="X16" s="54"/>
      <c r="Y16" s="54"/>
      <c r="Z16" s="54"/>
      <c r="AA16" s="54"/>
      <c r="AB16" s="49"/>
      <c r="AC16" s="52">
        <v>10</v>
      </c>
      <c r="AD16" s="17"/>
      <c r="AE16" s="54">
        <v>10</v>
      </c>
      <c r="AF16" s="54"/>
      <c r="AG16" s="54"/>
      <c r="AH16" s="132">
        <v>10</v>
      </c>
      <c r="AI16" s="8" t="s">
        <v>63</v>
      </c>
      <c r="AJ16" s="8" t="s">
        <v>62</v>
      </c>
    </row>
    <row r="17" spans="1:36" ht="24">
      <c r="A17" s="84">
        <v>10</v>
      </c>
      <c r="B17" s="8" t="s">
        <v>83</v>
      </c>
      <c r="C17" s="17"/>
      <c r="D17" s="54"/>
      <c r="E17" s="55"/>
      <c r="F17" s="52">
        <v>2</v>
      </c>
      <c r="G17" s="16"/>
      <c r="H17" s="55"/>
      <c r="I17" s="85">
        <f t="shared" si="0"/>
        <v>2</v>
      </c>
      <c r="J17" s="89">
        <f t="shared" si="1"/>
        <v>0</v>
      </c>
      <c r="K17" s="107">
        <f t="shared" si="2"/>
        <v>0</v>
      </c>
      <c r="L17" s="84">
        <f t="shared" si="3"/>
        <v>2</v>
      </c>
      <c r="M17" s="59"/>
      <c r="N17" s="53" t="s">
        <v>52</v>
      </c>
      <c r="O17" s="125">
        <f t="shared" si="4"/>
        <v>20</v>
      </c>
      <c r="P17" s="73">
        <f t="shared" si="5"/>
        <v>20</v>
      </c>
      <c r="Q17" s="86">
        <f t="shared" si="6"/>
        <v>10</v>
      </c>
      <c r="R17" s="87">
        <f t="shared" si="7"/>
        <v>0</v>
      </c>
      <c r="S17" s="87">
        <f t="shared" si="8"/>
        <v>10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>
        <v>10</v>
      </c>
      <c r="AD17" s="17"/>
      <c r="AE17" s="54">
        <v>10</v>
      </c>
      <c r="AF17" s="54"/>
      <c r="AG17" s="54"/>
      <c r="AH17" s="55"/>
      <c r="AI17" s="8" t="s">
        <v>63</v>
      </c>
      <c r="AJ17" s="8" t="s">
        <v>62</v>
      </c>
    </row>
    <row r="18" spans="1:36" ht="24">
      <c r="A18" s="84">
        <v>11</v>
      </c>
      <c r="B18" s="8" t="s">
        <v>101</v>
      </c>
      <c r="C18" s="17"/>
      <c r="D18" s="54"/>
      <c r="E18" s="55"/>
      <c r="F18" s="52">
        <v>3</v>
      </c>
      <c r="G18" s="16"/>
      <c r="H18" s="55"/>
      <c r="I18" s="85">
        <f t="shared" si="0"/>
        <v>3</v>
      </c>
      <c r="J18" s="89">
        <f t="shared" si="1"/>
        <v>0</v>
      </c>
      <c r="K18" s="107">
        <f t="shared" si="2"/>
        <v>0</v>
      </c>
      <c r="L18" s="84">
        <f t="shared" si="3"/>
        <v>3</v>
      </c>
      <c r="M18" s="59"/>
      <c r="N18" s="53" t="s">
        <v>52</v>
      </c>
      <c r="O18" s="125">
        <f t="shared" si="4"/>
        <v>30</v>
      </c>
      <c r="P18" s="129">
        <f t="shared" si="5"/>
        <v>30</v>
      </c>
      <c r="Q18" s="86">
        <f t="shared" si="6"/>
        <v>20</v>
      </c>
      <c r="R18" s="87">
        <f t="shared" si="7"/>
        <v>0</v>
      </c>
      <c r="S18" s="87">
        <f t="shared" si="8"/>
        <v>10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>
        <v>20</v>
      </c>
      <c r="AD18" s="17"/>
      <c r="AE18" s="54">
        <v>10</v>
      </c>
      <c r="AF18" s="54"/>
      <c r="AG18" s="54"/>
      <c r="AH18" s="55"/>
      <c r="AI18" s="8" t="s">
        <v>63</v>
      </c>
      <c r="AJ18" s="8" t="s">
        <v>62</v>
      </c>
    </row>
    <row r="19" spans="1:36" ht="24">
      <c r="A19" s="84">
        <v>12</v>
      </c>
      <c r="B19" s="8" t="s">
        <v>84</v>
      </c>
      <c r="C19" s="17">
        <v>2</v>
      </c>
      <c r="D19" s="54"/>
      <c r="E19" s="55"/>
      <c r="F19" s="52"/>
      <c r="G19" s="16"/>
      <c r="H19" s="55"/>
      <c r="I19" s="85">
        <f t="shared" si="0"/>
        <v>2</v>
      </c>
      <c r="J19" s="89">
        <f t="shared" si="1"/>
        <v>0</v>
      </c>
      <c r="K19" s="107">
        <f t="shared" si="2"/>
        <v>0</v>
      </c>
      <c r="L19" s="84">
        <f t="shared" si="3"/>
        <v>2</v>
      </c>
      <c r="M19" s="593" t="s">
        <v>55</v>
      </c>
      <c r="N19" s="53"/>
      <c r="O19" s="125">
        <f t="shared" si="4"/>
        <v>20</v>
      </c>
      <c r="P19" s="73">
        <f t="shared" si="5"/>
        <v>20</v>
      </c>
      <c r="Q19" s="86">
        <f t="shared" si="6"/>
        <v>15</v>
      </c>
      <c r="R19" s="87">
        <f t="shared" si="7"/>
        <v>0</v>
      </c>
      <c r="S19" s="87">
        <f t="shared" si="8"/>
        <v>5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>
        <v>15</v>
      </c>
      <c r="X19" s="54"/>
      <c r="Y19" s="54">
        <v>5</v>
      </c>
      <c r="Z19" s="54"/>
      <c r="AA19" s="54"/>
      <c r="AB19" s="49"/>
      <c r="AC19" s="52"/>
      <c r="AD19" s="17"/>
      <c r="AE19" s="54"/>
      <c r="AF19" s="54"/>
      <c r="AG19" s="54"/>
      <c r="AH19" s="55"/>
      <c r="AI19" s="8" t="s">
        <v>85</v>
      </c>
      <c r="AJ19" s="57" t="s">
        <v>86</v>
      </c>
    </row>
    <row r="20" spans="1:36" ht="24">
      <c r="A20" s="84">
        <v>13</v>
      </c>
      <c r="B20" s="8" t="s">
        <v>87</v>
      </c>
      <c r="C20" s="17">
        <v>2</v>
      </c>
      <c r="D20" s="54"/>
      <c r="E20" s="55"/>
      <c r="F20" s="52"/>
      <c r="G20" s="16"/>
      <c r="H20" s="55"/>
      <c r="I20" s="85">
        <f t="shared" si="0"/>
        <v>2</v>
      </c>
      <c r="J20" s="89">
        <f t="shared" si="1"/>
        <v>0</v>
      </c>
      <c r="K20" s="107">
        <f t="shared" si="2"/>
        <v>0</v>
      </c>
      <c r="L20" s="84">
        <f t="shared" si="3"/>
        <v>2</v>
      </c>
      <c r="M20" s="594"/>
      <c r="N20" s="53"/>
      <c r="O20" s="125">
        <f t="shared" si="4"/>
        <v>25</v>
      </c>
      <c r="P20" s="73">
        <f t="shared" si="5"/>
        <v>25</v>
      </c>
      <c r="Q20" s="86">
        <f t="shared" si="6"/>
        <v>5</v>
      </c>
      <c r="R20" s="87">
        <f t="shared" si="7"/>
        <v>0</v>
      </c>
      <c r="S20" s="87">
        <f t="shared" si="8"/>
        <v>20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>
        <v>5</v>
      </c>
      <c r="X20" s="54"/>
      <c r="Y20" s="54">
        <v>20</v>
      </c>
      <c r="Z20" s="54"/>
      <c r="AA20" s="54"/>
      <c r="AB20" s="49"/>
      <c r="AC20" s="52"/>
      <c r="AD20" s="17"/>
      <c r="AE20" s="17"/>
      <c r="AF20" s="17"/>
      <c r="AG20" s="54"/>
      <c r="AH20" s="55"/>
      <c r="AI20" s="8" t="s">
        <v>85</v>
      </c>
      <c r="AJ20" s="8" t="s">
        <v>86</v>
      </c>
    </row>
    <row r="21" spans="1:36" ht="24">
      <c r="A21" s="84">
        <v>14</v>
      </c>
      <c r="B21" s="57" t="s">
        <v>88</v>
      </c>
      <c r="C21" s="17">
        <v>4</v>
      </c>
      <c r="D21" s="54"/>
      <c r="E21" s="55"/>
      <c r="F21" s="52"/>
      <c r="G21" s="54"/>
      <c r="H21" s="55"/>
      <c r="I21" s="85">
        <f t="shared" si="0"/>
        <v>4</v>
      </c>
      <c r="J21" s="89">
        <f t="shared" si="1"/>
        <v>0</v>
      </c>
      <c r="K21" s="107">
        <f t="shared" si="2"/>
        <v>0</v>
      </c>
      <c r="L21" s="84">
        <f t="shared" si="3"/>
        <v>4</v>
      </c>
      <c r="M21" s="59" t="s">
        <v>55</v>
      </c>
      <c r="N21" s="53"/>
      <c r="O21" s="125">
        <f t="shared" si="4"/>
        <v>60</v>
      </c>
      <c r="P21" s="73">
        <f t="shared" si="5"/>
        <v>60</v>
      </c>
      <c r="Q21" s="130">
        <f t="shared" si="6"/>
        <v>40</v>
      </c>
      <c r="R21" s="87">
        <f t="shared" si="7"/>
        <v>0</v>
      </c>
      <c r="S21" s="87">
        <f t="shared" si="8"/>
        <v>20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>
        <v>40</v>
      </c>
      <c r="X21" s="17"/>
      <c r="Y21" s="17">
        <v>20</v>
      </c>
      <c r="Z21" s="17"/>
      <c r="AA21" s="54"/>
      <c r="AB21" s="49"/>
      <c r="AC21" s="52"/>
      <c r="AD21" s="17"/>
      <c r="AE21" s="17"/>
      <c r="AF21" s="17"/>
      <c r="AG21" s="54"/>
      <c r="AH21" s="55"/>
      <c r="AI21" s="8" t="s">
        <v>85</v>
      </c>
      <c r="AJ21" s="58" t="s">
        <v>86</v>
      </c>
    </row>
    <row r="22" spans="1:36" ht="24">
      <c r="A22" s="84">
        <v>15</v>
      </c>
      <c r="B22" s="8" t="s">
        <v>89</v>
      </c>
      <c r="C22" s="17">
        <v>1</v>
      </c>
      <c r="D22" s="54"/>
      <c r="E22" s="55"/>
      <c r="F22" s="52"/>
      <c r="G22" s="54"/>
      <c r="H22" s="55"/>
      <c r="I22" s="85">
        <f t="shared" si="0"/>
        <v>1</v>
      </c>
      <c r="J22" s="89">
        <f t="shared" si="1"/>
        <v>0</v>
      </c>
      <c r="K22" s="107">
        <f t="shared" si="2"/>
        <v>0</v>
      </c>
      <c r="L22" s="84">
        <f t="shared" si="3"/>
        <v>1</v>
      </c>
      <c r="M22" s="59" t="s">
        <v>52</v>
      </c>
      <c r="N22" s="53"/>
      <c r="O22" s="125">
        <f t="shared" si="4"/>
        <v>15</v>
      </c>
      <c r="P22" s="73">
        <f t="shared" si="5"/>
        <v>15</v>
      </c>
      <c r="Q22" s="86">
        <f t="shared" si="6"/>
        <v>15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>
        <v>15</v>
      </c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 t="s">
        <v>90</v>
      </c>
      <c r="AJ22" s="8" t="s">
        <v>91</v>
      </c>
    </row>
    <row r="23" spans="1:36" ht="27" customHeight="1">
      <c r="A23" s="84">
        <v>16</v>
      </c>
      <c r="B23" s="8" t="s">
        <v>92</v>
      </c>
      <c r="C23" s="52">
        <v>10</v>
      </c>
      <c r="D23" s="54"/>
      <c r="E23" s="55"/>
      <c r="F23" s="52">
        <v>10</v>
      </c>
      <c r="G23" s="16"/>
      <c r="H23" s="49"/>
      <c r="I23" s="85">
        <f t="shared" si="0"/>
        <v>20</v>
      </c>
      <c r="J23" s="89">
        <f t="shared" si="1"/>
        <v>0</v>
      </c>
      <c r="K23" s="107">
        <f t="shared" si="2"/>
        <v>0</v>
      </c>
      <c r="L23" s="84">
        <f t="shared" si="3"/>
        <v>20</v>
      </c>
      <c r="M23" s="59" t="s">
        <v>52</v>
      </c>
      <c r="N23" s="53" t="s">
        <v>55</v>
      </c>
      <c r="O23" s="125">
        <v>15</v>
      </c>
      <c r="P23" s="73">
        <v>15</v>
      </c>
      <c r="Q23" s="86">
        <f t="shared" si="6"/>
        <v>0</v>
      </c>
      <c r="R23" s="87">
        <v>15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>
        <v>10</v>
      </c>
      <c r="Y23" s="54"/>
      <c r="Z23" s="54"/>
      <c r="AA23" s="54"/>
      <c r="AB23" s="49"/>
      <c r="AC23" s="52"/>
      <c r="AD23" s="17">
        <v>5</v>
      </c>
      <c r="AE23" s="17"/>
      <c r="AF23" s="17"/>
      <c r="AG23" s="54"/>
      <c r="AH23" s="55"/>
      <c r="AI23" s="8" t="s">
        <v>93</v>
      </c>
      <c r="AJ23" s="58"/>
    </row>
    <row r="24" spans="1:36" ht="24">
      <c r="A24" s="84">
        <v>17</v>
      </c>
      <c r="B24" s="8" t="s">
        <v>102</v>
      </c>
      <c r="C24" s="17">
        <v>1.5</v>
      </c>
      <c r="D24" s="54"/>
      <c r="E24" s="55"/>
      <c r="F24" s="52">
        <v>1.5</v>
      </c>
      <c r="G24" s="55"/>
      <c r="H24" s="49"/>
      <c r="I24" s="85">
        <f t="shared" si="0"/>
        <v>3</v>
      </c>
      <c r="J24" s="89">
        <f t="shared" si="1"/>
        <v>0</v>
      </c>
      <c r="K24" s="107">
        <f t="shared" si="2"/>
        <v>0</v>
      </c>
      <c r="L24" s="84">
        <f t="shared" si="3"/>
        <v>3</v>
      </c>
      <c r="M24" s="59" t="s">
        <v>52</v>
      </c>
      <c r="N24" s="53" t="s">
        <v>52</v>
      </c>
      <c r="O24" s="125">
        <f t="shared" si="4"/>
        <v>40</v>
      </c>
      <c r="P24" s="73">
        <f t="shared" si="5"/>
        <v>40</v>
      </c>
      <c r="Q24" s="86">
        <f t="shared" si="6"/>
        <v>40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>
        <v>20</v>
      </c>
      <c r="X24" s="54"/>
      <c r="Y24" s="54"/>
      <c r="Z24" s="54"/>
      <c r="AA24" s="54"/>
      <c r="AB24" s="49"/>
      <c r="AC24" s="52">
        <v>20</v>
      </c>
      <c r="AD24" s="17"/>
      <c r="AE24" s="17"/>
      <c r="AF24" s="17"/>
      <c r="AG24" s="54"/>
      <c r="AH24" s="55"/>
      <c r="AI24" s="60"/>
      <c r="AJ24" s="32"/>
    </row>
    <row r="25" spans="1:36" ht="24">
      <c r="A25" s="84">
        <v>18</v>
      </c>
      <c r="B25" s="8" t="s">
        <v>94</v>
      </c>
      <c r="C25" s="12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128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 t="s">
        <v>59</v>
      </c>
      <c r="AJ25" s="58" t="s">
        <v>60</v>
      </c>
    </row>
    <row r="26" spans="1:36" ht="24">
      <c r="A26" s="84">
        <v>19</v>
      </c>
      <c r="B26" s="60" t="s">
        <v>95</v>
      </c>
      <c r="C26" s="12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128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 t="s">
        <v>59</v>
      </c>
      <c r="AJ26" s="58" t="s">
        <v>60</v>
      </c>
    </row>
    <row r="27" spans="1:36" ht="24">
      <c r="A27" s="84">
        <v>20</v>
      </c>
      <c r="B27" s="8" t="s">
        <v>96</v>
      </c>
      <c r="C27" s="52"/>
      <c r="D27" s="54"/>
      <c r="E27" s="55"/>
      <c r="F27" s="128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128"/>
      <c r="AD27" s="17"/>
      <c r="AE27" s="17"/>
      <c r="AF27" s="17"/>
      <c r="AG27" s="54"/>
      <c r="AH27" s="55"/>
      <c r="AI27" s="8" t="s">
        <v>64</v>
      </c>
      <c r="AJ27" s="8" t="s">
        <v>65</v>
      </c>
    </row>
    <row r="28" spans="1:36" ht="24">
      <c r="A28" s="84">
        <v>21</v>
      </c>
      <c r="B28" s="8" t="s">
        <v>97</v>
      </c>
      <c r="C28" s="52"/>
      <c r="D28" s="54"/>
      <c r="E28" s="55"/>
      <c r="F28" s="128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128"/>
      <c r="AD28" s="17"/>
      <c r="AE28" s="17"/>
      <c r="AF28" s="17"/>
      <c r="AG28" s="54"/>
      <c r="AH28" s="55"/>
      <c r="AI28" s="8" t="s">
        <v>59</v>
      </c>
      <c r="AJ28" s="8" t="s">
        <v>60</v>
      </c>
    </row>
    <row r="29" spans="1:36" ht="56.25" customHeight="1" thickBot="1">
      <c r="A29" s="84">
        <v>22</v>
      </c>
      <c r="B29" s="67" t="s">
        <v>107</v>
      </c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6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57" t="s">
        <v>108</v>
      </c>
      <c r="AJ29" s="8" t="s">
        <v>109</v>
      </c>
    </row>
    <row r="30" spans="1:36" s="7" customFormat="1" ht="12.75" customHeight="1" thickBot="1">
      <c r="A30" s="588" t="s">
        <v>6</v>
      </c>
      <c r="B30" s="589"/>
      <c r="C30" s="36">
        <f aca="true" t="shared" si="12" ref="C30:L30">SUM(C8:C29)</f>
        <v>28</v>
      </c>
      <c r="D30" s="37">
        <f t="shared" si="12"/>
        <v>1</v>
      </c>
      <c r="E30" s="35">
        <f t="shared" si="12"/>
        <v>1</v>
      </c>
      <c r="F30" s="36">
        <f t="shared" si="12"/>
        <v>27</v>
      </c>
      <c r="G30" s="37">
        <f t="shared" si="12"/>
        <v>1</v>
      </c>
      <c r="H30" s="35">
        <f t="shared" si="12"/>
        <v>2</v>
      </c>
      <c r="I30" s="108">
        <f t="shared" si="12"/>
        <v>55</v>
      </c>
      <c r="J30" s="109">
        <f t="shared" si="12"/>
        <v>2</v>
      </c>
      <c r="K30" s="110">
        <f t="shared" si="12"/>
        <v>3</v>
      </c>
      <c r="L30" s="9">
        <f t="shared" si="12"/>
        <v>60</v>
      </c>
      <c r="M30" s="96">
        <f>COUNTIF(M8:M29,"EGZ")</f>
        <v>4</v>
      </c>
      <c r="N30" s="95">
        <f>COUNTIF(N8:N29,"EGZ")</f>
        <v>2</v>
      </c>
      <c r="O30" s="120">
        <f aca="true" t="shared" si="13" ref="O30:AH30">SUM(O8:O29)</f>
        <v>475</v>
      </c>
      <c r="P30" s="9">
        <f t="shared" si="13"/>
        <v>510</v>
      </c>
      <c r="Q30" s="95">
        <f t="shared" si="13"/>
        <v>245</v>
      </c>
      <c r="R30" s="96">
        <f t="shared" si="13"/>
        <v>15</v>
      </c>
      <c r="S30" s="96">
        <f t="shared" si="13"/>
        <v>175</v>
      </c>
      <c r="T30" s="96">
        <f t="shared" si="13"/>
        <v>40</v>
      </c>
      <c r="U30" s="96">
        <f t="shared" si="13"/>
        <v>0</v>
      </c>
      <c r="V30" s="97">
        <f t="shared" si="13"/>
        <v>35</v>
      </c>
      <c r="W30" s="97">
        <f t="shared" si="13"/>
        <v>130</v>
      </c>
      <c r="X30" s="97">
        <f t="shared" si="13"/>
        <v>10</v>
      </c>
      <c r="Y30" s="97">
        <f t="shared" si="13"/>
        <v>105</v>
      </c>
      <c r="Z30" s="97">
        <f t="shared" si="13"/>
        <v>20</v>
      </c>
      <c r="AA30" s="97">
        <f t="shared" si="13"/>
        <v>0</v>
      </c>
      <c r="AB30" s="97">
        <f t="shared" si="13"/>
        <v>10</v>
      </c>
      <c r="AC30" s="97">
        <f t="shared" si="13"/>
        <v>115</v>
      </c>
      <c r="AD30" s="97">
        <f t="shared" si="13"/>
        <v>5</v>
      </c>
      <c r="AE30" s="97">
        <f t="shared" si="13"/>
        <v>70</v>
      </c>
      <c r="AF30" s="97">
        <f t="shared" si="13"/>
        <v>20</v>
      </c>
      <c r="AG30" s="97">
        <f t="shared" si="13"/>
        <v>0</v>
      </c>
      <c r="AH30" s="97">
        <f t="shared" si="13"/>
        <v>25</v>
      </c>
      <c r="AI30" s="98"/>
      <c r="AJ30" s="99"/>
    </row>
    <row r="31" spans="1:36" s="7" customFormat="1" ht="12.75" customHeight="1" thickBot="1">
      <c r="A31" s="2"/>
      <c r="B31" s="9" t="s">
        <v>34</v>
      </c>
      <c r="C31" s="509">
        <f>SUM(C30:E30)</f>
        <v>30</v>
      </c>
      <c r="D31" s="514"/>
      <c r="E31" s="513"/>
      <c r="F31" s="509">
        <f>SUM(F30:H30)</f>
        <v>30</v>
      </c>
      <c r="G31" s="514"/>
      <c r="H31" s="514"/>
      <c r="I31" s="111"/>
      <c r="J31" s="497" t="s">
        <v>44</v>
      </c>
      <c r="K31" s="498"/>
      <c r="L31" s="499"/>
      <c r="M31" s="500" t="s">
        <v>45</v>
      </c>
      <c r="N31" s="501"/>
      <c r="O31" s="122"/>
      <c r="P31" s="28"/>
      <c r="Q31" s="515">
        <f>W31+AC31</f>
        <v>475</v>
      </c>
      <c r="R31" s="516"/>
      <c r="S31" s="516"/>
      <c r="T31" s="517"/>
      <c r="U31" s="511">
        <f>AA31+AG31</f>
        <v>35</v>
      </c>
      <c r="V31" s="521"/>
      <c r="W31" s="518">
        <f>SUM(W30:Z30)</f>
        <v>265</v>
      </c>
      <c r="X31" s="519"/>
      <c r="Y31" s="519"/>
      <c r="Z31" s="520"/>
      <c r="AA31" s="509">
        <f>SUM(AA30:AB30)</f>
        <v>10</v>
      </c>
      <c r="AB31" s="510"/>
      <c r="AC31" s="518">
        <f>SUM(AC30:AF30)</f>
        <v>210</v>
      </c>
      <c r="AD31" s="519"/>
      <c r="AE31" s="519"/>
      <c r="AF31" s="520"/>
      <c r="AG31" s="509">
        <f>SUM(AG30:AH30)</f>
        <v>25</v>
      </c>
      <c r="AH31" s="510"/>
      <c r="AI31" s="29"/>
      <c r="AJ31" s="30"/>
    </row>
    <row r="32" spans="1:36" s="7" customFormat="1" ht="12.75" customHeight="1" thickBot="1">
      <c r="A32" s="2"/>
      <c r="B32" s="105"/>
      <c r="C32" s="105"/>
      <c r="D32" s="105"/>
      <c r="E32" s="115"/>
      <c r="F32" s="105"/>
      <c r="G32" s="105"/>
      <c r="H32" s="105"/>
      <c r="I32" s="2"/>
      <c r="J32" s="556" t="s">
        <v>42</v>
      </c>
      <c r="K32" s="557"/>
      <c r="L32" s="557"/>
      <c r="M32" s="557"/>
      <c r="N32" s="558"/>
      <c r="O32" s="121"/>
      <c r="P32" s="28"/>
      <c r="Q32" s="511">
        <f>W32+AC32</f>
        <v>510</v>
      </c>
      <c r="R32" s="512"/>
      <c r="S32" s="512"/>
      <c r="T32" s="512"/>
      <c r="U32" s="512"/>
      <c r="V32" s="513"/>
      <c r="W32" s="509">
        <f>W31+AA31</f>
        <v>275</v>
      </c>
      <c r="X32" s="512"/>
      <c r="Y32" s="512"/>
      <c r="Z32" s="512"/>
      <c r="AA32" s="512"/>
      <c r="AB32" s="513"/>
      <c r="AC32" s="509">
        <f>AC31+AG31</f>
        <v>235</v>
      </c>
      <c r="AD32" s="514"/>
      <c r="AE32" s="514"/>
      <c r="AF32" s="514"/>
      <c r="AG32" s="514"/>
      <c r="AH32" s="510"/>
      <c r="AI32" s="29"/>
      <c r="AJ32" s="30"/>
    </row>
    <row r="33" spans="1:36" s="7" customFormat="1" ht="12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8"/>
      <c r="N33" s="28"/>
      <c r="O33" s="28"/>
      <c r="P33" s="28"/>
      <c r="Q33" s="33"/>
      <c r="R33" s="33"/>
      <c r="S33" s="33"/>
      <c r="T33" s="33"/>
      <c r="U33" s="33"/>
      <c r="V33" s="34"/>
      <c r="W33" s="3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9"/>
      <c r="AJ33" s="30"/>
    </row>
    <row r="34" spans="1:36" ht="12.75" customHeight="1">
      <c r="A34" s="504" t="s">
        <v>26</v>
      </c>
      <c r="B34" s="505"/>
      <c r="C34" s="506" t="s">
        <v>27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8"/>
      <c r="W34" s="45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1:36" ht="12.75">
      <c r="A35" s="502" t="s">
        <v>47</v>
      </c>
      <c r="B35" s="503"/>
      <c r="C35" s="503" t="s">
        <v>8</v>
      </c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101" t="s">
        <v>29</v>
      </c>
      <c r="S35" s="38"/>
      <c r="T35" s="38"/>
      <c r="U35" s="38"/>
      <c r="V35" s="39"/>
      <c r="W35" s="45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 t="s">
        <v>103</v>
      </c>
      <c r="AJ35" s="46"/>
    </row>
    <row r="36" spans="1:36" ht="12.75">
      <c r="A36" s="578" t="s">
        <v>39</v>
      </c>
      <c r="B36" s="577"/>
      <c r="C36" s="503" t="s">
        <v>9</v>
      </c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40" t="s">
        <v>16</v>
      </c>
      <c r="S36" s="38"/>
      <c r="T36" s="38"/>
      <c r="U36" s="39"/>
      <c r="V36" s="104"/>
      <c r="W36" s="4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36" ht="13.5" thickBot="1">
      <c r="A37" s="578"/>
      <c r="B37" s="577"/>
      <c r="C37" s="577" t="s">
        <v>12</v>
      </c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102" t="s">
        <v>46</v>
      </c>
      <c r="S37" s="41"/>
      <c r="T37" s="41"/>
      <c r="U37" s="42"/>
      <c r="V37" s="103"/>
      <c r="W37" s="4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3.5" thickBot="1">
      <c r="A38" s="583"/>
      <c r="B38" s="584"/>
      <c r="C38" s="585" t="s">
        <v>43</v>
      </c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7"/>
      <c r="R38" s="119"/>
      <c r="S38" s="117"/>
      <c r="T38" s="117"/>
      <c r="U38" s="117"/>
      <c r="V38" s="11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22" ht="12.75">
      <c r="A39" s="575" t="s">
        <v>22</v>
      </c>
      <c r="B39" s="576"/>
      <c r="C39" s="579" t="s">
        <v>20</v>
      </c>
      <c r="D39" s="580"/>
      <c r="E39" s="580"/>
      <c r="F39" s="580"/>
      <c r="G39" s="580"/>
      <c r="H39" s="580"/>
      <c r="I39" s="580"/>
      <c r="J39" s="580"/>
      <c r="K39" s="580"/>
      <c r="L39" s="580"/>
      <c r="M39" s="581"/>
      <c r="N39" s="579" t="s">
        <v>21</v>
      </c>
      <c r="O39" s="580"/>
      <c r="P39" s="582"/>
      <c r="Q39" s="508"/>
      <c r="R39" s="118"/>
      <c r="V39" s="3"/>
    </row>
    <row r="40" spans="1:22" ht="12.75">
      <c r="A40" s="547" t="s">
        <v>17</v>
      </c>
      <c r="B40" s="548"/>
      <c r="C40" s="549">
        <v>15</v>
      </c>
      <c r="D40" s="550"/>
      <c r="E40" s="550"/>
      <c r="F40" s="550"/>
      <c r="G40" s="550"/>
      <c r="H40" s="550"/>
      <c r="I40" s="550"/>
      <c r="J40" s="550"/>
      <c r="K40" s="550"/>
      <c r="L40" s="550"/>
      <c r="M40" s="551"/>
      <c r="N40" s="549">
        <v>15</v>
      </c>
      <c r="O40" s="550"/>
      <c r="P40" s="550"/>
      <c r="Q40" s="555"/>
      <c r="R40" s="4"/>
      <c r="V40" s="5"/>
    </row>
    <row r="41" spans="1:22" ht="12.75">
      <c r="A41" s="547" t="s">
        <v>18</v>
      </c>
      <c r="B41" s="548"/>
      <c r="C41" s="549">
        <v>15</v>
      </c>
      <c r="D41" s="550"/>
      <c r="E41" s="550"/>
      <c r="F41" s="550"/>
      <c r="G41" s="550"/>
      <c r="H41" s="550"/>
      <c r="I41" s="550"/>
      <c r="J41" s="550"/>
      <c r="K41" s="550"/>
      <c r="L41" s="550"/>
      <c r="M41" s="551"/>
      <c r="N41" s="549">
        <v>15</v>
      </c>
      <c r="O41" s="550"/>
      <c r="P41" s="550"/>
      <c r="Q41" s="555"/>
      <c r="R41" s="4"/>
      <c r="V41" s="5"/>
    </row>
    <row r="42" spans="1:22" ht="13.5" thickBot="1">
      <c r="A42" s="545" t="s">
        <v>19</v>
      </c>
      <c r="B42" s="546"/>
      <c r="C42" s="552">
        <v>0</v>
      </c>
      <c r="D42" s="553"/>
      <c r="E42" s="553"/>
      <c r="F42" s="553"/>
      <c r="G42" s="553"/>
      <c r="H42" s="553"/>
      <c r="I42" s="553"/>
      <c r="J42" s="553"/>
      <c r="K42" s="553"/>
      <c r="L42" s="553"/>
      <c r="M42" s="559"/>
      <c r="N42" s="552">
        <v>0</v>
      </c>
      <c r="O42" s="553"/>
      <c r="P42" s="553"/>
      <c r="Q42" s="554"/>
      <c r="R42" s="4"/>
      <c r="V42" s="5"/>
    </row>
    <row r="43" ht="12.75">
      <c r="V43" s="6"/>
    </row>
  </sheetData>
  <sheetProtection/>
  <mergeCells count="63">
    <mergeCell ref="A30:B30"/>
    <mergeCell ref="A4:A7"/>
    <mergeCell ref="M19:M20"/>
    <mergeCell ref="A1:B1"/>
    <mergeCell ref="W6:AB6"/>
    <mergeCell ref="F31:H31"/>
    <mergeCell ref="M6:N6"/>
    <mergeCell ref="A2:AH2"/>
    <mergeCell ref="C31:E31"/>
    <mergeCell ref="C6:E6"/>
    <mergeCell ref="B4:B7"/>
    <mergeCell ref="A39:B39"/>
    <mergeCell ref="C37:Q37"/>
    <mergeCell ref="A37:B37"/>
    <mergeCell ref="A36:B36"/>
    <mergeCell ref="C36:Q36"/>
    <mergeCell ref="C39:M39"/>
    <mergeCell ref="N39:Q39"/>
    <mergeCell ref="A38:B38"/>
    <mergeCell ref="C38:Q38"/>
    <mergeCell ref="J32:N32"/>
    <mergeCell ref="C41:M41"/>
    <mergeCell ref="N40:Q40"/>
    <mergeCell ref="C42:M42"/>
    <mergeCell ref="A3:AH3"/>
    <mergeCell ref="Q4:V6"/>
    <mergeCell ref="M4:N5"/>
    <mergeCell ref="P4:P7"/>
    <mergeCell ref="I6:I7"/>
    <mergeCell ref="J6:J7"/>
    <mergeCell ref="A42:B42"/>
    <mergeCell ref="A41:B41"/>
    <mergeCell ref="A40:B40"/>
    <mergeCell ref="C40:M40"/>
    <mergeCell ref="C35:Q35"/>
    <mergeCell ref="N42:Q42"/>
    <mergeCell ref="N41:Q41"/>
    <mergeCell ref="K6:K7"/>
    <mergeCell ref="O4:O7"/>
    <mergeCell ref="L6:L7"/>
    <mergeCell ref="C4:L4"/>
    <mergeCell ref="I5:L5"/>
    <mergeCell ref="C5:H5"/>
    <mergeCell ref="F6:H6"/>
    <mergeCell ref="W31:Z31"/>
    <mergeCell ref="AC31:AF31"/>
    <mergeCell ref="U31:V31"/>
    <mergeCell ref="AA31:AB31"/>
    <mergeCell ref="AJ4:AJ7"/>
    <mergeCell ref="AI4:AI7"/>
    <mergeCell ref="AC6:AH6"/>
    <mergeCell ref="W4:AB5"/>
    <mergeCell ref="AC4:AH5"/>
    <mergeCell ref="J31:L31"/>
    <mergeCell ref="M31:N31"/>
    <mergeCell ref="A35:B35"/>
    <mergeCell ref="A34:B34"/>
    <mergeCell ref="C34:V34"/>
    <mergeCell ref="AG31:AH31"/>
    <mergeCell ref="Q32:V32"/>
    <mergeCell ref="W32:AB32"/>
    <mergeCell ref="AC32:AH32"/>
    <mergeCell ref="Q31:T31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595" t="s">
        <v>40</v>
      </c>
      <c r="B1" s="595"/>
    </row>
    <row r="2" spans="1:36" ht="36.75" customHeight="1" thickBot="1">
      <c r="A2" s="596" t="s">
        <v>33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69"/>
      <c r="AJ2" s="69"/>
    </row>
    <row r="3" spans="1:36" ht="43.5" customHeight="1" thickBot="1">
      <c r="A3" s="560" t="s">
        <v>38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70"/>
      <c r="AJ3" s="71"/>
    </row>
    <row r="4" spans="1:36" ht="14.25" customHeight="1" thickBot="1">
      <c r="A4" s="590" t="s">
        <v>23</v>
      </c>
      <c r="B4" s="572" t="s">
        <v>24</v>
      </c>
      <c r="C4" s="532" t="s">
        <v>7</v>
      </c>
      <c r="D4" s="533"/>
      <c r="E4" s="533"/>
      <c r="F4" s="533"/>
      <c r="G4" s="533"/>
      <c r="H4" s="533"/>
      <c r="I4" s="533"/>
      <c r="J4" s="533"/>
      <c r="K4" s="533"/>
      <c r="L4" s="544"/>
      <c r="M4" s="565" t="s">
        <v>10</v>
      </c>
      <c r="N4" s="566"/>
      <c r="O4" s="540" t="s">
        <v>49</v>
      </c>
      <c r="P4" s="569" t="s">
        <v>48</v>
      </c>
      <c r="Q4" s="532" t="s">
        <v>1</v>
      </c>
      <c r="R4" s="533"/>
      <c r="S4" s="533"/>
      <c r="T4" s="533"/>
      <c r="U4" s="533"/>
      <c r="V4" s="534"/>
      <c r="W4" s="532" t="s">
        <v>0</v>
      </c>
      <c r="X4" s="533"/>
      <c r="Y4" s="533"/>
      <c r="Z4" s="533"/>
      <c r="AA4" s="533"/>
      <c r="AB4" s="534"/>
      <c r="AC4" s="532" t="s">
        <v>32</v>
      </c>
      <c r="AD4" s="533"/>
      <c r="AE4" s="533"/>
      <c r="AF4" s="533"/>
      <c r="AG4" s="533"/>
      <c r="AH4" s="534"/>
      <c r="AI4" s="526" t="s">
        <v>31</v>
      </c>
      <c r="AJ4" s="522" t="s">
        <v>25</v>
      </c>
    </row>
    <row r="5" spans="1:36" ht="12.75" customHeight="1" thickBot="1">
      <c r="A5" s="591"/>
      <c r="B5" s="573"/>
      <c r="C5" s="509" t="s">
        <v>36</v>
      </c>
      <c r="D5" s="514"/>
      <c r="E5" s="514"/>
      <c r="F5" s="514"/>
      <c r="G5" s="514"/>
      <c r="H5" s="510"/>
      <c r="I5" s="509" t="s">
        <v>35</v>
      </c>
      <c r="J5" s="514"/>
      <c r="K5" s="514"/>
      <c r="L5" s="513"/>
      <c r="M5" s="567"/>
      <c r="N5" s="568"/>
      <c r="O5" s="541"/>
      <c r="P5" s="570"/>
      <c r="Q5" s="562"/>
      <c r="R5" s="563"/>
      <c r="S5" s="563"/>
      <c r="T5" s="563"/>
      <c r="U5" s="563"/>
      <c r="V5" s="564"/>
      <c r="W5" s="535"/>
      <c r="X5" s="536"/>
      <c r="Y5" s="536"/>
      <c r="Z5" s="536"/>
      <c r="AA5" s="536"/>
      <c r="AB5" s="537"/>
      <c r="AC5" s="535"/>
      <c r="AD5" s="536"/>
      <c r="AE5" s="536"/>
      <c r="AF5" s="536"/>
      <c r="AG5" s="536"/>
      <c r="AH5" s="537"/>
      <c r="AI5" s="527"/>
      <c r="AJ5" s="523"/>
    </row>
    <row r="6" spans="1:36" ht="12.75" customHeight="1" thickBot="1">
      <c r="A6" s="591"/>
      <c r="B6" s="573"/>
      <c r="C6" s="509" t="s">
        <v>4</v>
      </c>
      <c r="D6" s="514"/>
      <c r="E6" s="513"/>
      <c r="F6" s="509" t="s">
        <v>5</v>
      </c>
      <c r="G6" s="514"/>
      <c r="H6" s="510"/>
      <c r="I6" s="538" t="s">
        <v>37</v>
      </c>
      <c r="J6" s="538" t="s">
        <v>14</v>
      </c>
      <c r="K6" s="538" t="s">
        <v>15</v>
      </c>
      <c r="L6" s="538" t="s">
        <v>41</v>
      </c>
      <c r="M6" s="530" t="s">
        <v>13</v>
      </c>
      <c r="N6" s="528"/>
      <c r="O6" s="541"/>
      <c r="P6" s="570"/>
      <c r="Q6" s="535"/>
      <c r="R6" s="536"/>
      <c r="S6" s="536"/>
      <c r="T6" s="536"/>
      <c r="U6" s="536"/>
      <c r="V6" s="537"/>
      <c r="W6" s="530" t="s">
        <v>30</v>
      </c>
      <c r="X6" s="528"/>
      <c r="Y6" s="528"/>
      <c r="Z6" s="528"/>
      <c r="AA6" s="528"/>
      <c r="AB6" s="531"/>
      <c r="AC6" s="530" t="s">
        <v>30</v>
      </c>
      <c r="AD6" s="528"/>
      <c r="AE6" s="528"/>
      <c r="AF6" s="528"/>
      <c r="AG6" s="528"/>
      <c r="AH6" s="531"/>
      <c r="AI6" s="528"/>
      <c r="AJ6" s="524"/>
    </row>
    <row r="7" spans="1:36" ht="24.75" thickBot="1">
      <c r="A7" s="592"/>
      <c r="B7" s="574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539"/>
      <c r="J7" s="539"/>
      <c r="K7" s="539"/>
      <c r="L7" s="543"/>
      <c r="M7" s="36" t="s">
        <v>4</v>
      </c>
      <c r="N7" s="75" t="s">
        <v>5</v>
      </c>
      <c r="O7" s="542"/>
      <c r="P7" s="57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529"/>
      <c r="AJ7" s="525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124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125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125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125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125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125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125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588" t="s">
        <v>6</v>
      </c>
      <c r="B38" s="589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0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509">
        <f>SUM(C38:E38)</f>
        <v>0</v>
      </c>
      <c r="D39" s="514"/>
      <c r="E39" s="513"/>
      <c r="F39" s="509">
        <f>SUM(F38:H38)</f>
        <v>0</v>
      </c>
      <c r="G39" s="514"/>
      <c r="H39" s="514"/>
      <c r="I39" s="111"/>
      <c r="J39" s="497" t="s">
        <v>44</v>
      </c>
      <c r="K39" s="498"/>
      <c r="L39" s="499"/>
      <c r="M39" s="500" t="s">
        <v>45</v>
      </c>
      <c r="N39" s="501"/>
      <c r="O39" s="122"/>
      <c r="P39" s="28"/>
      <c r="Q39" s="515">
        <f>W39+AC39</f>
        <v>0</v>
      </c>
      <c r="R39" s="516"/>
      <c r="S39" s="516"/>
      <c r="T39" s="517"/>
      <c r="U39" s="511">
        <f>AA39+AG39</f>
        <v>0</v>
      </c>
      <c r="V39" s="521"/>
      <c r="W39" s="518">
        <f>SUM(W38:Z38)</f>
        <v>0</v>
      </c>
      <c r="X39" s="519"/>
      <c r="Y39" s="519"/>
      <c r="Z39" s="520"/>
      <c r="AA39" s="509">
        <f>SUM(AA38:AB38)</f>
        <v>0</v>
      </c>
      <c r="AB39" s="510"/>
      <c r="AC39" s="518">
        <f>SUM(AC38:AF38)</f>
        <v>0</v>
      </c>
      <c r="AD39" s="519"/>
      <c r="AE39" s="519"/>
      <c r="AF39" s="520"/>
      <c r="AG39" s="509">
        <f>SUM(AG38:AH38)</f>
        <v>0</v>
      </c>
      <c r="AH39" s="510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556" t="s">
        <v>42</v>
      </c>
      <c r="K40" s="557"/>
      <c r="L40" s="557"/>
      <c r="M40" s="557"/>
      <c r="N40" s="558"/>
      <c r="O40" s="121"/>
      <c r="P40" s="28"/>
      <c r="Q40" s="511">
        <f>W40+AC40</f>
        <v>0</v>
      </c>
      <c r="R40" s="512"/>
      <c r="S40" s="512"/>
      <c r="T40" s="512"/>
      <c r="U40" s="512"/>
      <c r="V40" s="513"/>
      <c r="W40" s="509">
        <f>W39+AA39</f>
        <v>0</v>
      </c>
      <c r="X40" s="512"/>
      <c r="Y40" s="512"/>
      <c r="Z40" s="512"/>
      <c r="AA40" s="512"/>
      <c r="AB40" s="513"/>
      <c r="AC40" s="509">
        <f>AC39+AG39</f>
        <v>0</v>
      </c>
      <c r="AD40" s="514"/>
      <c r="AE40" s="514"/>
      <c r="AF40" s="514"/>
      <c r="AG40" s="514"/>
      <c r="AH40" s="510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504" t="s">
        <v>26</v>
      </c>
      <c r="B42" s="505"/>
      <c r="C42" s="506" t="s">
        <v>27</v>
      </c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8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502" t="s">
        <v>47</v>
      </c>
      <c r="B43" s="503"/>
      <c r="C43" s="503" t="s">
        <v>8</v>
      </c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578" t="s">
        <v>39</v>
      </c>
      <c r="B44" s="577"/>
      <c r="C44" s="503" t="s">
        <v>9</v>
      </c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578"/>
      <c r="B45" s="577"/>
      <c r="C45" s="577" t="s">
        <v>12</v>
      </c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102" t="s">
        <v>46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583"/>
      <c r="B46" s="584"/>
      <c r="C46" s="585" t="s">
        <v>43</v>
      </c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7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575" t="s">
        <v>22</v>
      </c>
      <c r="B47" s="576"/>
      <c r="C47" s="579" t="s">
        <v>20</v>
      </c>
      <c r="D47" s="580"/>
      <c r="E47" s="580"/>
      <c r="F47" s="580"/>
      <c r="G47" s="580"/>
      <c r="H47" s="580"/>
      <c r="I47" s="580"/>
      <c r="J47" s="580"/>
      <c r="K47" s="580"/>
      <c r="L47" s="580"/>
      <c r="M47" s="581"/>
      <c r="N47" s="579" t="s">
        <v>21</v>
      </c>
      <c r="O47" s="580"/>
      <c r="P47" s="582"/>
      <c r="Q47" s="508"/>
      <c r="R47" s="118"/>
      <c r="V47" s="3"/>
    </row>
    <row r="48" spans="1:22" ht="12.75">
      <c r="A48" s="547" t="s">
        <v>17</v>
      </c>
      <c r="B48" s="548"/>
      <c r="C48" s="549">
        <v>15</v>
      </c>
      <c r="D48" s="550"/>
      <c r="E48" s="550"/>
      <c r="F48" s="550"/>
      <c r="G48" s="550"/>
      <c r="H48" s="550"/>
      <c r="I48" s="550"/>
      <c r="J48" s="550"/>
      <c r="K48" s="550"/>
      <c r="L48" s="550"/>
      <c r="M48" s="551"/>
      <c r="N48" s="549">
        <v>15</v>
      </c>
      <c r="O48" s="550"/>
      <c r="P48" s="550"/>
      <c r="Q48" s="555"/>
      <c r="R48" s="4"/>
      <c r="V48" s="5"/>
    </row>
    <row r="49" spans="1:22" ht="12.75">
      <c r="A49" s="547" t="s">
        <v>18</v>
      </c>
      <c r="B49" s="548"/>
      <c r="C49" s="549">
        <v>15</v>
      </c>
      <c r="D49" s="550"/>
      <c r="E49" s="550"/>
      <c r="F49" s="550"/>
      <c r="G49" s="550"/>
      <c r="H49" s="550"/>
      <c r="I49" s="550"/>
      <c r="J49" s="550"/>
      <c r="K49" s="550"/>
      <c r="L49" s="550"/>
      <c r="M49" s="551"/>
      <c r="N49" s="549">
        <v>15</v>
      </c>
      <c r="O49" s="550"/>
      <c r="P49" s="550"/>
      <c r="Q49" s="555"/>
      <c r="R49" s="4"/>
      <c r="V49" s="5"/>
    </row>
    <row r="50" spans="1:22" ht="13.5" thickBot="1">
      <c r="A50" s="545" t="s">
        <v>19</v>
      </c>
      <c r="B50" s="546"/>
      <c r="C50" s="552">
        <v>0</v>
      </c>
      <c r="D50" s="553"/>
      <c r="E50" s="553"/>
      <c r="F50" s="553"/>
      <c r="G50" s="553"/>
      <c r="H50" s="553"/>
      <c r="I50" s="553"/>
      <c r="J50" s="553"/>
      <c r="K50" s="553"/>
      <c r="L50" s="553"/>
      <c r="M50" s="559"/>
      <c r="N50" s="552">
        <v>0</v>
      </c>
      <c r="O50" s="553"/>
      <c r="P50" s="553"/>
      <c r="Q50" s="554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zoomScalePageLayoutView="0" workbookViewId="0" topLeftCell="A16">
      <selection activeCell="AA20" sqref="AA20"/>
    </sheetView>
  </sheetViews>
  <sheetFormatPr defaultColWidth="9.00390625" defaultRowHeight="12.75"/>
  <cols>
    <col min="1" max="1" width="3.125" style="0" customWidth="1"/>
    <col min="2" max="2" width="33.375" style="0" customWidth="1"/>
    <col min="3" max="3" width="4.125" style="0" customWidth="1"/>
    <col min="4" max="5" width="4.00390625" style="0" customWidth="1"/>
    <col min="6" max="6" width="4.125" style="0" customWidth="1"/>
    <col min="7" max="7" width="3.125" style="0" customWidth="1"/>
    <col min="8" max="8" width="3.375" style="0" customWidth="1"/>
    <col min="9" max="9" width="4.125" style="0" customWidth="1"/>
    <col min="10" max="10" width="4.00390625" style="0" customWidth="1"/>
    <col min="11" max="11" width="5.00390625" style="0" customWidth="1"/>
    <col min="12" max="12" width="8.125" style="0" customWidth="1"/>
    <col min="13" max="13" width="5.75390625" style="0" customWidth="1"/>
    <col min="14" max="15" width="6.125" style="0" customWidth="1"/>
    <col min="16" max="16" width="5.375" style="0" customWidth="1"/>
    <col min="17" max="17" width="4.00390625" style="0" bestFit="1" customWidth="1"/>
    <col min="18" max="18" width="3.875" style="0" customWidth="1"/>
    <col min="19" max="19" width="5.125" style="0" customWidth="1"/>
    <col min="20" max="21" width="4.00390625" style="0" bestFit="1" customWidth="1"/>
    <col min="22" max="22" width="4.00390625" style="0" customWidth="1"/>
    <col min="23" max="23" width="4.00390625" style="0" bestFit="1" customWidth="1"/>
    <col min="24" max="24" width="5.00390625" style="0" customWidth="1"/>
    <col min="25" max="25" width="4.00390625" style="0" bestFit="1" customWidth="1"/>
    <col min="26" max="26" width="4.00390625" style="0" customWidth="1"/>
    <col min="27" max="28" width="3.25390625" style="0" bestFit="1" customWidth="1"/>
    <col min="29" max="34" width="3.875" style="0" customWidth="1"/>
    <col min="35" max="35" width="28.125" style="0" customWidth="1"/>
  </cols>
  <sheetData>
    <row r="1" spans="1:35" ht="12.75">
      <c r="A1" s="595" t="s">
        <v>177</v>
      </c>
      <c r="B1" s="5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3.5" thickBot="1">
      <c r="A2" s="596" t="s">
        <v>50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69"/>
    </row>
    <row r="3" spans="1:35" ht="24" customHeight="1" thickBot="1">
      <c r="A3" s="560" t="s">
        <v>180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70" t="s">
        <v>181</v>
      </c>
    </row>
    <row r="4" spans="1:35" ht="13.5" customHeight="1" thickBot="1">
      <c r="A4" s="590" t="s">
        <v>23</v>
      </c>
      <c r="B4" s="572" t="s">
        <v>24</v>
      </c>
      <c r="C4" s="532" t="s">
        <v>7</v>
      </c>
      <c r="D4" s="533"/>
      <c r="E4" s="533"/>
      <c r="F4" s="533"/>
      <c r="G4" s="533"/>
      <c r="H4" s="533"/>
      <c r="I4" s="533"/>
      <c r="J4" s="533"/>
      <c r="K4" s="533"/>
      <c r="L4" s="544"/>
      <c r="M4" s="565" t="s">
        <v>10</v>
      </c>
      <c r="N4" s="566"/>
      <c r="O4" s="540" t="s">
        <v>49</v>
      </c>
      <c r="P4" s="569" t="s">
        <v>48</v>
      </c>
      <c r="Q4" s="532" t="s">
        <v>1</v>
      </c>
      <c r="R4" s="533"/>
      <c r="S4" s="533"/>
      <c r="T4" s="533"/>
      <c r="U4" s="533"/>
      <c r="V4" s="534"/>
      <c r="W4" s="532" t="s">
        <v>104</v>
      </c>
      <c r="X4" s="533"/>
      <c r="Y4" s="533"/>
      <c r="Z4" s="533"/>
      <c r="AA4" s="533"/>
      <c r="AB4" s="534"/>
      <c r="AC4" s="532" t="s">
        <v>105</v>
      </c>
      <c r="AD4" s="533"/>
      <c r="AE4" s="533"/>
      <c r="AF4" s="533"/>
      <c r="AG4" s="533"/>
      <c r="AH4" s="534"/>
      <c r="AI4" s="526" t="s">
        <v>31</v>
      </c>
    </row>
    <row r="5" spans="1:35" ht="13.5" thickBot="1">
      <c r="A5" s="591"/>
      <c r="B5" s="573"/>
      <c r="C5" s="509" t="s">
        <v>36</v>
      </c>
      <c r="D5" s="514"/>
      <c r="E5" s="514"/>
      <c r="F5" s="514"/>
      <c r="G5" s="514"/>
      <c r="H5" s="510"/>
      <c r="I5" s="509" t="s">
        <v>35</v>
      </c>
      <c r="J5" s="514"/>
      <c r="K5" s="514"/>
      <c r="L5" s="513"/>
      <c r="M5" s="567"/>
      <c r="N5" s="568"/>
      <c r="O5" s="541"/>
      <c r="P5" s="570"/>
      <c r="Q5" s="562"/>
      <c r="R5" s="563"/>
      <c r="S5" s="563"/>
      <c r="T5" s="563"/>
      <c r="U5" s="563"/>
      <c r="V5" s="564"/>
      <c r="W5" s="535"/>
      <c r="X5" s="536"/>
      <c r="Y5" s="536"/>
      <c r="Z5" s="536"/>
      <c r="AA5" s="536"/>
      <c r="AB5" s="537"/>
      <c r="AC5" s="535"/>
      <c r="AD5" s="536"/>
      <c r="AE5" s="536"/>
      <c r="AF5" s="536"/>
      <c r="AG5" s="536"/>
      <c r="AH5" s="537"/>
      <c r="AI5" s="527"/>
    </row>
    <row r="6" spans="1:35" ht="13.5" thickBot="1">
      <c r="A6" s="591"/>
      <c r="B6" s="573"/>
      <c r="C6" s="509" t="s">
        <v>69</v>
      </c>
      <c r="D6" s="514"/>
      <c r="E6" s="513"/>
      <c r="F6" s="509" t="s">
        <v>98</v>
      </c>
      <c r="G6" s="514"/>
      <c r="H6" s="510"/>
      <c r="I6" s="538" t="s">
        <v>37</v>
      </c>
      <c r="J6" s="538" t="s">
        <v>14</v>
      </c>
      <c r="K6" s="538" t="s">
        <v>15</v>
      </c>
      <c r="L6" s="538" t="s">
        <v>41</v>
      </c>
      <c r="M6" s="530" t="s">
        <v>13</v>
      </c>
      <c r="N6" s="528"/>
      <c r="O6" s="541"/>
      <c r="P6" s="570"/>
      <c r="Q6" s="535"/>
      <c r="R6" s="536"/>
      <c r="S6" s="536"/>
      <c r="T6" s="536"/>
      <c r="U6" s="536"/>
      <c r="V6" s="537"/>
      <c r="W6" s="530" t="s">
        <v>30</v>
      </c>
      <c r="X6" s="528"/>
      <c r="Y6" s="528"/>
      <c r="Z6" s="528"/>
      <c r="AA6" s="528"/>
      <c r="AB6" s="531"/>
      <c r="AC6" s="530" t="s">
        <v>30</v>
      </c>
      <c r="AD6" s="528"/>
      <c r="AE6" s="528"/>
      <c r="AF6" s="528"/>
      <c r="AG6" s="528"/>
      <c r="AH6" s="531"/>
      <c r="AI6" s="528"/>
    </row>
    <row r="7" spans="1:35" ht="24.75" thickBot="1">
      <c r="A7" s="592"/>
      <c r="B7" s="574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539"/>
      <c r="J7" s="539"/>
      <c r="K7" s="539"/>
      <c r="L7" s="543"/>
      <c r="M7" s="36" t="s">
        <v>69</v>
      </c>
      <c r="N7" s="75" t="s">
        <v>98</v>
      </c>
      <c r="O7" s="542"/>
      <c r="P7" s="57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529"/>
    </row>
    <row r="8" spans="1:35" ht="12.75">
      <c r="A8" s="11">
        <v>1</v>
      </c>
      <c r="B8" s="268" t="s">
        <v>51</v>
      </c>
      <c r="C8" s="269">
        <v>3</v>
      </c>
      <c r="D8" s="270"/>
      <c r="E8" s="271"/>
      <c r="F8" s="269"/>
      <c r="G8" s="272"/>
      <c r="H8" s="273"/>
      <c r="I8" s="269">
        <f aca="true" t="shared" si="0" ref="I8:K31">C8+F8</f>
        <v>3</v>
      </c>
      <c r="J8" s="270">
        <f t="shared" si="0"/>
        <v>0</v>
      </c>
      <c r="K8" s="273">
        <f t="shared" si="0"/>
        <v>0</v>
      </c>
      <c r="L8" s="274">
        <f aca="true" t="shared" si="1" ref="L8:L31">SUM(I8:K8)</f>
        <v>3</v>
      </c>
      <c r="M8" s="275" t="s">
        <v>55</v>
      </c>
      <c r="N8" s="276"/>
      <c r="O8" s="277">
        <f aca="true" t="shared" si="2" ref="O8:O30">SUM(Q8:T8)</f>
        <v>40</v>
      </c>
      <c r="P8" s="277">
        <f aca="true" t="shared" si="3" ref="P8:P30">SUM(Q8:V8)</f>
        <v>40</v>
      </c>
      <c r="Q8" s="278">
        <f aca="true" t="shared" si="4" ref="Q8:V31">W8+AC8</f>
        <v>0</v>
      </c>
      <c r="R8" s="279">
        <f t="shared" si="4"/>
        <v>0</v>
      </c>
      <c r="S8" s="279">
        <f t="shared" si="4"/>
        <v>40</v>
      </c>
      <c r="T8" s="279">
        <f t="shared" si="4"/>
        <v>0</v>
      </c>
      <c r="U8" s="279">
        <f t="shared" si="4"/>
        <v>0</v>
      </c>
      <c r="V8" s="280">
        <f t="shared" si="4"/>
        <v>0</v>
      </c>
      <c r="W8" s="269"/>
      <c r="X8" s="270"/>
      <c r="Y8" s="270">
        <v>40</v>
      </c>
      <c r="Z8" s="270"/>
      <c r="AA8" s="270"/>
      <c r="AB8" s="273"/>
      <c r="AC8" s="269"/>
      <c r="AD8" s="271"/>
      <c r="AE8" s="271"/>
      <c r="AF8" s="271"/>
      <c r="AG8" s="270"/>
      <c r="AH8" s="273"/>
      <c r="AI8" s="281" t="s">
        <v>53</v>
      </c>
    </row>
    <row r="9" spans="1:35" ht="24">
      <c r="A9" s="84">
        <v>2</v>
      </c>
      <c r="B9" s="282" t="s">
        <v>140</v>
      </c>
      <c r="C9" s="205">
        <v>2</v>
      </c>
      <c r="D9" s="206">
        <v>1</v>
      </c>
      <c r="E9" s="208">
        <v>1</v>
      </c>
      <c r="F9" s="205"/>
      <c r="G9" s="283"/>
      <c r="H9" s="207"/>
      <c r="I9" s="205">
        <f t="shared" si="0"/>
        <v>2</v>
      </c>
      <c r="J9" s="206">
        <f t="shared" si="0"/>
        <v>1</v>
      </c>
      <c r="K9" s="284">
        <f t="shared" si="0"/>
        <v>1</v>
      </c>
      <c r="L9" s="285">
        <f t="shared" si="1"/>
        <v>4</v>
      </c>
      <c r="M9" s="216" t="s">
        <v>55</v>
      </c>
      <c r="N9" s="218"/>
      <c r="O9" s="286">
        <f t="shared" si="2"/>
        <v>40</v>
      </c>
      <c r="P9" s="286">
        <f t="shared" si="3"/>
        <v>50</v>
      </c>
      <c r="Q9" s="211">
        <f t="shared" si="4"/>
        <v>0</v>
      </c>
      <c r="R9" s="212">
        <f t="shared" si="4"/>
        <v>0</v>
      </c>
      <c r="S9" s="212">
        <f t="shared" si="4"/>
        <v>40</v>
      </c>
      <c r="T9" s="212">
        <f t="shared" si="4"/>
        <v>0</v>
      </c>
      <c r="U9" s="212">
        <f t="shared" si="4"/>
        <v>0</v>
      </c>
      <c r="V9" s="287">
        <f t="shared" si="4"/>
        <v>10</v>
      </c>
      <c r="W9" s="205"/>
      <c r="X9" s="206"/>
      <c r="Y9" s="374">
        <v>40</v>
      </c>
      <c r="Z9" s="206"/>
      <c r="AA9" s="206"/>
      <c r="AB9" s="207">
        <v>10</v>
      </c>
      <c r="AC9" s="205"/>
      <c r="AD9" s="206"/>
      <c r="AE9" s="208"/>
      <c r="AF9" s="208"/>
      <c r="AG9" s="206"/>
      <c r="AH9" s="207"/>
      <c r="AI9" s="288" t="s">
        <v>70</v>
      </c>
    </row>
    <row r="10" spans="1:35" ht="24">
      <c r="A10" s="84">
        <v>3</v>
      </c>
      <c r="B10" s="289" t="s">
        <v>141</v>
      </c>
      <c r="C10" s="235"/>
      <c r="D10" s="236"/>
      <c r="E10" s="239"/>
      <c r="F10" s="235">
        <v>1.5</v>
      </c>
      <c r="G10" s="290"/>
      <c r="H10" s="237"/>
      <c r="I10" s="235">
        <f t="shared" si="0"/>
        <v>1.5</v>
      </c>
      <c r="J10" s="236">
        <f t="shared" si="0"/>
        <v>0</v>
      </c>
      <c r="K10" s="291">
        <f t="shared" si="0"/>
        <v>0</v>
      </c>
      <c r="L10" s="292">
        <f t="shared" si="1"/>
        <v>1.5</v>
      </c>
      <c r="M10" s="250"/>
      <c r="N10" s="293" t="s">
        <v>52</v>
      </c>
      <c r="O10" s="294">
        <f t="shared" si="2"/>
        <v>15</v>
      </c>
      <c r="P10" s="294">
        <f t="shared" si="3"/>
        <v>15</v>
      </c>
      <c r="Q10" s="246">
        <f t="shared" si="4"/>
        <v>15</v>
      </c>
      <c r="R10" s="247">
        <f t="shared" si="4"/>
        <v>0</v>
      </c>
      <c r="S10" s="247">
        <f t="shared" si="4"/>
        <v>0</v>
      </c>
      <c r="T10" s="247">
        <f t="shared" si="4"/>
        <v>0</v>
      </c>
      <c r="U10" s="247">
        <f t="shared" si="4"/>
        <v>0</v>
      </c>
      <c r="V10" s="295">
        <f t="shared" si="4"/>
        <v>0</v>
      </c>
      <c r="W10" s="235"/>
      <c r="X10" s="236"/>
      <c r="Y10" s="236"/>
      <c r="Z10" s="236"/>
      <c r="AA10" s="236"/>
      <c r="AB10" s="237"/>
      <c r="AC10" s="235">
        <v>15</v>
      </c>
      <c r="AD10" s="239"/>
      <c r="AE10" s="239"/>
      <c r="AF10" s="239"/>
      <c r="AG10" s="236"/>
      <c r="AH10" s="239"/>
      <c r="AI10" s="296" t="s">
        <v>72</v>
      </c>
    </row>
    <row r="11" spans="1:35" ht="12.75">
      <c r="A11" s="84">
        <v>4</v>
      </c>
      <c r="B11" s="289" t="s">
        <v>142</v>
      </c>
      <c r="C11" s="235">
        <v>1</v>
      </c>
      <c r="D11" s="236"/>
      <c r="E11" s="239"/>
      <c r="F11" s="235"/>
      <c r="G11" s="290"/>
      <c r="H11" s="237"/>
      <c r="I11" s="235">
        <v>1</v>
      </c>
      <c r="J11" s="236">
        <f t="shared" si="0"/>
        <v>0</v>
      </c>
      <c r="K11" s="291">
        <f t="shared" si="0"/>
        <v>0</v>
      </c>
      <c r="L11" s="292">
        <f t="shared" si="1"/>
        <v>1</v>
      </c>
      <c r="M11" s="250" t="s">
        <v>52</v>
      </c>
      <c r="N11" s="245"/>
      <c r="O11" s="294">
        <v>15</v>
      </c>
      <c r="P11" s="294">
        <v>15</v>
      </c>
      <c r="Q11" s="246">
        <v>15</v>
      </c>
      <c r="R11" s="247">
        <f t="shared" si="4"/>
        <v>0</v>
      </c>
      <c r="S11" s="247">
        <f t="shared" si="4"/>
        <v>0</v>
      </c>
      <c r="T11" s="247">
        <f t="shared" si="4"/>
        <v>0</v>
      </c>
      <c r="U11" s="247">
        <f t="shared" si="4"/>
        <v>0</v>
      </c>
      <c r="V11" s="295">
        <f t="shared" si="4"/>
        <v>0</v>
      </c>
      <c r="W11" s="235">
        <v>15</v>
      </c>
      <c r="X11" s="236"/>
      <c r="Y11" s="236"/>
      <c r="Z11" s="236"/>
      <c r="AA11" s="236"/>
      <c r="AB11" s="237"/>
      <c r="AC11" s="235"/>
      <c r="AD11" s="236"/>
      <c r="AE11" s="239"/>
      <c r="AF11" s="239"/>
      <c r="AG11" s="236"/>
      <c r="AH11" s="239"/>
      <c r="AI11" s="296" t="s">
        <v>75</v>
      </c>
    </row>
    <row r="12" spans="1:35" ht="24">
      <c r="A12" s="84">
        <v>5</v>
      </c>
      <c r="B12" s="289" t="s">
        <v>143</v>
      </c>
      <c r="C12" s="235"/>
      <c r="D12" s="236"/>
      <c r="E12" s="239"/>
      <c r="F12" s="235">
        <v>2</v>
      </c>
      <c r="G12" s="290">
        <v>1</v>
      </c>
      <c r="H12" s="237"/>
      <c r="I12" s="235">
        <f t="shared" si="0"/>
        <v>2</v>
      </c>
      <c r="J12" s="236">
        <f t="shared" si="0"/>
        <v>1</v>
      </c>
      <c r="K12" s="291">
        <f t="shared" si="0"/>
        <v>0</v>
      </c>
      <c r="L12" s="292">
        <f t="shared" si="1"/>
        <v>3</v>
      </c>
      <c r="M12" s="250"/>
      <c r="N12" s="245" t="s">
        <v>55</v>
      </c>
      <c r="O12" s="294">
        <f t="shared" si="2"/>
        <v>50</v>
      </c>
      <c r="P12" s="294">
        <f t="shared" si="3"/>
        <v>50</v>
      </c>
      <c r="Q12" s="246">
        <f t="shared" si="4"/>
        <v>20</v>
      </c>
      <c r="R12" s="247">
        <f t="shared" si="4"/>
        <v>0</v>
      </c>
      <c r="S12" s="247">
        <f t="shared" si="4"/>
        <v>30</v>
      </c>
      <c r="T12" s="247">
        <f t="shared" si="4"/>
        <v>0</v>
      </c>
      <c r="U12" s="247">
        <f t="shared" si="4"/>
        <v>0</v>
      </c>
      <c r="V12" s="295">
        <f t="shared" si="4"/>
        <v>0</v>
      </c>
      <c r="W12" s="235"/>
      <c r="X12" s="236"/>
      <c r="Y12" s="236"/>
      <c r="Z12" s="236"/>
      <c r="AA12" s="236"/>
      <c r="AB12" s="237"/>
      <c r="AC12" s="235">
        <v>20</v>
      </c>
      <c r="AD12" s="236"/>
      <c r="AE12" s="375">
        <v>30</v>
      </c>
      <c r="AF12" s="239"/>
      <c r="AG12" s="236"/>
      <c r="AH12" s="239"/>
      <c r="AI12" s="289" t="s">
        <v>63</v>
      </c>
    </row>
    <row r="13" spans="1:35" ht="12.75">
      <c r="A13" s="84">
        <v>6</v>
      </c>
      <c r="B13" s="289" t="s">
        <v>144</v>
      </c>
      <c r="C13" s="235">
        <v>1</v>
      </c>
      <c r="D13" s="236"/>
      <c r="E13" s="239"/>
      <c r="F13" s="235"/>
      <c r="G13" s="290"/>
      <c r="H13" s="237"/>
      <c r="I13" s="235">
        <f t="shared" si="0"/>
        <v>1</v>
      </c>
      <c r="J13" s="236">
        <f t="shared" si="0"/>
        <v>0</v>
      </c>
      <c r="K13" s="291">
        <f t="shared" si="0"/>
        <v>0</v>
      </c>
      <c r="L13" s="292">
        <f t="shared" si="1"/>
        <v>1</v>
      </c>
      <c r="M13" s="250" t="s">
        <v>52</v>
      </c>
      <c r="N13" s="245"/>
      <c r="O13" s="294">
        <f t="shared" si="2"/>
        <v>15</v>
      </c>
      <c r="P13" s="294">
        <f t="shared" si="3"/>
        <v>15</v>
      </c>
      <c r="Q13" s="246">
        <f t="shared" si="4"/>
        <v>15</v>
      </c>
      <c r="R13" s="247">
        <f t="shared" si="4"/>
        <v>0</v>
      </c>
      <c r="S13" s="247">
        <f t="shared" si="4"/>
        <v>0</v>
      </c>
      <c r="T13" s="247">
        <f t="shared" si="4"/>
        <v>0</v>
      </c>
      <c r="U13" s="247">
        <f t="shared" si="4"/>
        <v>0</v>
      </c>
      <c r="V13" s="295">
        <f t="shared" si="4"/>
        <v>0</v>
      </c>
      <c r="W13" s="235">
        <v>15</v>
      </c>
      <c r="X13" s="236"/>
      <c r="Y13" s="236"/>
      <c r="Z13" s="236"/>
      <c r="AA13" s="236"/>
      <c r="AB13" s="237"/>
      <c r="AC13" s="235"/>
      <c r="AD13" s="236"/>
      <c r="AE13" s="239"/>
      <c r="AF13" s="239"/>
      <c r="AG13" s="236"/>
      <c r="AH13" s="239"/>
      <c r="AI13" s="289" t="s">
        <v>57</v>
      </c>
    </row>
    <row r="14" spans="1:35" ht="24">
      <c r="A14" s="84">
        <v>7</v>
      </c>
      <c r="B14" s="289" t="s">
        <v>145</v>
      </c>
      <c r="C14" s="242"/>
      <c r="D14" s="236"/>
      <c r="E14" s="239"/>
      <c r="F14" s="235">
        <v>2.5</v>
      </c>
      <c r="G14" s="290"/>
      <c r="H14" s="239">
        <v>1</v>
      </c>
      <c r="I14" s="235">
        <f t="shared" si="0"/>
        <v>2.5</v>
      </c>
      <c r="J14" s="236">
        <f t="shared" si="0"/>
        <v>0</v>
      </c>
      <c r="K14" s="291">
        <f t="shared" si="0"/>
        <v>1</v>
      </c>
      <c r="L14" s="292">
        <f t="shared" si="1"/>
        <v>3.5</v>
      </c>
      <c r="M14" s="243"/>
      <c r="N14" s="245" t="s">
        <v>52</v>
      </c>
      <c r="O14" s="294">
        <v>25</v>
      </c>
      <c r="P14" s="294">
        <v>40</v>
      </c>
      <c r="Q14" s="246">
        <f t="shared" si="4"/>
        <v>10</v>
      </c>
      <c r="R14" s="247">
        <f t="shared" si="4"/>
        <v>0</v>
      </c>
      <c r="S14" s="247">
        <v>15</v>
      </c>
      <c r="T14" s="247">
        <f t="shared" si="4"/>
        <v>0</v>
      </c>
      <c r="U14" s="247">
        <f t="shared" si="4"/>
        <v>0</v>
      </c>
      <c r="V14" s="295">
        <f t="shared" si="4"/>
        <v>15</v>
      </c>
      <c r="W14" s="235"/>
      <c r="X14" s="236"/>
      <c r="Y14" s="236"/>
      <c r="Z14" s="236"/>
      <c r="AA14" s="236"/>
      <c r="AB14" s="237"/>
      <c r="AC14" s="235">
        <v>10</v>
      </c>
      <c r="AD14" s="236"/>
      <c r="AE14" s="239">
        <v>15</v>
      </c>
      <c r="AF14" s="239"/>
      <c r="AG14" s="236"/>
      <c r="AH14" s="239">
        <v>15</v>
      </c>
      <c r="AI14" s="289" t="s">
        <v>63</v>
      </c>
    </row>
    <row r="15" spans="1:35" ht="24">
      <c r="A15" s="84">
        <v>8</v>
      </c>
      <c r="B15" s="289" t="s">
        <v>146</v>
      </c>
      <c r="C15" s="242"/>
      <c r="D15" s="236"/>
      <c r="E15" s="239"/>
      <c r="F15" s="235">
        <v>2</v>
      </c>
      <c r="G15" s="290"/>
      <c r="H15" s="239"/>
      <c r="I15" s="235">
        <f t="shared" si="0"/>
        <v>2</v>
      </c>
      <c r="J15" s="236">
        <f t="shared" si="0"/>
        <v>0</v>
      </c>
      <c r="K15" s="291">
        <f t="shared" si="0"/>
        <v>0</v>
      </c>
      <c r="L15" s="292">
        <f t="shared" si="1"/>
        <v>2</v>
      </c>
      <c r="M15" s="243"/>
      <c r="N15" s="245" t="s">
        <v>52</v>
      </c>
      <c r="O15" s="294">
        <f t="shared" si="2"/>
        <v>20</v>
      </c>
      <c r="P15" s="294">
        <f t="shared" si="3"/>
        <v>20</v>
      </c>
      <c r="Q15" s="246">
        <f t="shared" si="4"/>
        <v>10</v>
      </c>
      <c r="R15" s="247">
        <f t="shared" si="4"/>
        <v>0</v>
      </c>
      <c r="S15" s="247">
        <f t="shared" si="4"/>
        <v>10</v>
      </c>
      <c r="T15" s="247">
        <f t="shared" si="4"/>
        <v>0</v>
      </c>
      <c r="U15" s="247">
        <f t="shared" si="4"/>
        <v>0</v>
      </c>
      <c r="V15" s="295">
        <f t="shared" si="4"/>
        <v>0</v>
      </c>
      <c r="W15" s="235"/>
      <c r="X15" s="236"/>
      <c r="Y15" s="236"/>
      <c r="Z15" s="236"/>
      <c r="AA15" s="236"/>
      <c r="AB15" s="237"/>
      <c r="AC15" s="235">
        <v>10</v>
      </c>
      <c r="AD15" s="242"/>
      <c r="AE15" s="236">
        <v>10</v>
      </c>
      <c r="AF15" s="236"/>
      <c r="AG15" s="236"/>
      <c r="AH15" s="239"/>
      <c r="AI15" s="289" t="s">
        <v>63</v>
      </c>
    </row>
    <row r="16" spans="1:35" ht="24">
      <c r="A16" s="84">
        <v>9</v>
      </c>
      <c r="B16" s="289" t="s">
        <v>147</v>
      </c>
      <c r="C16" s="242"/>
      <c r="D16" s="236"/>
      <c r="E16" s="239"/>
      <c r="F16" s="235">
        <v>2</v>
      </c>
      <c r="G16" s="290"/>
      <c r="H16" s="239">
        <v>1</v>
      </c>
      <c r="I16" s="235">
        <f t="shared" si="0"/>
        <v>2</v>
      </c>
      <c r="J16" s="236">
        <f t="shared" si="0"/>
        <v>0</v>
      </c>
      <c r="K16" s="291">
        <f t="shared" si="0"/>
        <v>1</v>
      </c>
      <c r="L16" s="292">
        <f t="shared" si="1"/>
        <v>3</v>
      </c>
      <c r="M16" s="243"/>
      <c r="N16" s="245" t="s">
        <v>52</v>
      </c>
      <c r="O16" s="294">
        <f t="shared" si="2"/>
        <v>20</v>
      </c>
      <c r="P16" s="294">
        <f t="shared" si="3"/>
        <v>30</v>
      </c>
      <c r="Q16" s="246">
        <f t="shared" si="4"/>
        <v>10</v>
      </c>
      <c r="R16" s="247">
        <f t="shared" si="4"/>
        <v>0</v>
      </c>
      <c r="S16" s="247">
        <f t="shared" si="4"/>
        <v>10</v>
      </c>
      <c r="T16" s="247">
        <f t="shared" si="4"/>
        <v>0</v>
      </c>
      <c r="U16" s="247">
        <f t="shared" si="4"/>
        <v>0</v>
      </c>
      <c r="V16" s="295">
        <f t="shared" si="4"/>
        <v>10</v>
      </c>
      <c r="W16" s="235"/>
      <c r="X16" s="236"/>
      <c r="Y16" s="236"/>
      <c r="Z16" s="236"/>
      <c r="AA16" s="236"/>
      <c r="AB16" s="237"/>
      <c r="AC16" s="235">
        <v>10</v>
      </c>
      <c r="AD16" s="242"/>
      <c r="AE16" s="236">
        <v>10</v>
      </c>
      <c r="AF16" s="236"/>
      <c r="AG16" s="236"/>
      <c r="AH16" s="239">
        <v>10</v>
      </c>
      <c r="AI16" s="289" t="s">
        <v>63</v>
      </c>
    </row>
    <row r="17" spans="1:35" ht="24">
      <c r="A17" s="84">
        <v>10</v>
      </c>
      <c r="B17" s="289" t="s">
        <v>148</v>
      </c>
      <c r="C17" s="242"/>
      <c r="D17" s="236"/>
      <c r="E17" s="239"/>
      <c r="F17" s="235">
        <v>2</v>
      </c>
      <c r="G17" s="290"/>
      <c r="H17" s="239"/>
      <c r="I17" s="235">
        <f t="shared" si="0"/>
        <v>2</v>
      </c>
      <c r="J17" s="236">
        <f t="shared" si="0"/>
        <v>0</v>
      </c>
      <c r="K17" s="291">
        <f t="shared" si="0"/>
        <v>0</v>
      </c>
      <c r="L17" s="292">
        <f t="shared" si="1"/>
        <v>2</v>
      </c>
      <c r="M17" s="243"/>
      <c r="N17" s="245" t="s">
        <v>52</v>
      </c>
      <c r="O17" s="294">
        <f t="shared" si="2"/>
        <v>20</v>
      </c>
      <c r="P17" s="294">
        <f t="shared" si="3"/>
        <v>20</v>
      </c>
      <c r="Q17" s="246">
        <f t="shared" si="4"/>
        <v>10</v>
      </c>
      <c r="R17" s="247">
        <f t="shared" si="4"/>
        <v>0</v>
      </c>
      <c r="S17" s="247">
        <f t="shared" si="4"/>
        <v>10</v>
      </c>
      <c r="T17" s="247">
        <f t="shared" si="4"/>
        <v>0</v>
      </c>
      <c r="U17" s="247">
        <f t="shared" si="4"/>
        <v>0</v>
      </c>
      <c r="V17" s="295">
        <f t="shared" si="4"/>
        <v>0</v>
      </c>
      <c r="W17" s="235"/>
      <c r="X17" s="236"/>
      <c r="Y17" s="236"/>
      <c r="Z17" s="236"/>
      <c r="AA17" s="236"/>
      <c r="AB17" s="237"/>
      <c r="AC17" s="235">
        <v>10</v>
      </c>
      <c r="AD17" s="242"/>
      <c r="AE17" s="236">
        <v>10</v>
      </c>
      <c r="AF17" s="236"/>
      <c r="AG17" s="236"/>
      <c r="AH17" s="239"/>
      <c r="AI17" s="289" t="s">
        <v>63</v>
      </c>
    </row>
    <row r="18" spans="1:35" ht="24">
      <c r="A18" s="84">
        <v>11</v>
      </c>
      <c r="B18" s="282" t="s">
        <v>149</v>
      </c>
      <c r="C18" s="215"/>
      <c r="D18" s="206"/>
      <c r="E18" s="208"/>
      <c r="F18" s="205">
        <v>3</v>
      </c>
      <c r="G18" s="283"/>
      <c r="H18" s="208"/>
      <c r="I18" s="205">
        <f t="shared" si="0"/>
        <v>3</v>
      </c>
      <c r="J18" s="206">
        <f t="shared" si="0"/>
        <v>0</v>
      </c>
      <c r="K18" s="284">
        <f t="shared" si="0"/>
        <v>0</v>
      </c>
      <c r="L18" s="285">
        <f t="shared" si="1"/>
        <v>3</v>
      </c>
      <c r="M18" s="216"/>
      <c r="N18" s="218" t="s">
        <v>52</v>
      </c>
      <c r="O18" s="286">
        <f t="shared" si="2"/>
        <v>30</v>
      </c>
      <c r="P18" s="286">
        <f t="shared" si="3"/>
        <v>30</v>
      </c>
      <c r="Q18" s="211">
        <f t="shared" si="4"/>
        <v>20</v>
      </c>
      <c r="R18" s="212">
        <f t="shared" si="4"/>
        <v>0</v>
      </c>
      <c r="S18" s="212">
        <f t="shared" si="4"/>
        <v>10</v>
      </c>
      <c r="T18" s="212">
        <f t="shared" si="4"/>
        <v>0</v>
      </c>
      <c r="U18" s="212">
        <f t="shared" si="4"/>
        <v>0</v>
      </c>
      <c r="V18" s="287">
        <f t="shared" si="4"/>
        <v>0</v>
      </c>
      <c r="W18" s="205"/>
      <c r="X18" s="206"/>
      <c r="Y18" s="206"/>
      <c r="Z18" s="206"/>
      <c r="AA18" s="206"/>
      <c r="AB18" s="207"/>
      <c r="AC18" s="205">
        <v>20</v>
      </c>
      <c r="AD18" s="215"/>
      <c r="AE18" s="206">
        <v>10</v>
      </c>
      <c r="AF18" s="206"/>
      <c r="AG18" s="206"/>
      <c r="AH18" s="208"/>
      <c r="AI18" s="282" t="s">
        <v>63</v>
      </c>
    </row>
    <row r="19" spans="1:35" ht="24">
      <c r="A19" s="84">
        <v>12</v>
      </c>
      <c r="B19" s="289" t="s">
        <v>150</v>
      </c>
      <c r="C19" s="242">
        <v>2</v>
      </c>
      <c r="D19" s="236"/>
      <c r="E19" s="239"/>
      <c r="F19" s="235"/>
      <c r="G19" s="290"/>
      <c r="H19" s="239"/>
      <c r="I19" s="235">
        <f t="shared" si="0"/>
        <v>2</v>
      </c>
      <c r="J19" s="236">
        <f t="shared" si="0"/>
        <v>0</v>
      </c>
      <c r="K19" s="291">
        <f t="shared" si="0"/>
        <v>0</v>
      </c>
      <c r="L19" s="292">
        <f t="shared" si="1"/>
        <v>2</v>
      </c>
      <c r="M19" s="597" t="s">
        <v>55</v>
      </c>
      <c r="N19" s="245"/>
      <c r="O19" s="294">
        <f t="shared" si="2"/>
        <v>20</v>
      </c>
      <c r="P19" s="294">
        <f t="shared" si="3"/>
        <v>20</v>
      </c>
      <c r="Q19" s="246">
        <f t="shared" si="4"/>
        <v>15</v>
      </c>
      <c r="R19" s="247">
        <f t="shared" si="4"/>
        <v>0</v>
      </c>
      <c r="S19" s="247">
        <f t="shared" si="4"/>
        <v>5</v>
      </c>
      <c r="T19" s="247">
        <f t="shared" si="4"/>
        <v>0</v>
      </c>
      <c r="U19" s="247">
        <f t="shared" si="4"/>
        <v>0</v>
      </c>
      <c r="V19" s="295">
        <f t="shared" si="4"/>
        <v>0</v>
      </c>
      <c r="W19" s="235">
        <v>15</v>
      </c>
      <c r="X19" s="236"/>
      <c r="Y19" s="236">
        <v>5</v>
      </c>
      <c r="Z19" s="236"/>
      <c r="AA19" s="236"/>
      <c r="AB19" s="237"/>
      <c r="AC19" s="235"/>
      <c r="AD19" s="242"/>
      <c r="AE19" s="236"/>
      <c r="AF19" s="236"/>
      <c r="AG19" s="236"/>
      <c r="AH19" s="239"/>
      <c r="AI19" s="289" t="s">
        <v>85</v>
      </c>
    </row>
    <row r="20" spans="1:35" ht="24">
      <c r="A20" s="84">
        <v>13</v>
      </c>
      <c r="B20" s="289" t="s">
        <v>151</v>
      </c>
      <c r="C20" s="242">
        <v>2</v>
      </c>
      <c r="D20" s="236"/>
      <c r="E20" s="239"/>
      <c r="F20" s="235"/>
      <c r="G20" s="290"/>
      <c r="H20" s="239"/>
      <c r="I20" s="235">
        <f t="shared" si="0"/>
        <v>2</v>
      </c>
      <c r="J20" s="236">
        <f t="shared" si="0"/>
        <v>0</v>
      </c>
      <c r="K20" s="291">
        <f t="shared" si="0"/>
        <v>0</v>
      </c>
      <c r="L20" s="292">
        <f t="shared" si="1"/>
        <v>2</v>
      </c>
      <c r="M20" s="598"/>
      <c r="N20" s="245"/>
      <c r="O20" s="294">
        <f t="shared" si="2"/>
        <v>25</v>
      </c>
      <c r="P20" s="294">
        <f t="shared" si="3"/>
        <v>25</v>
      </c>
      <c r="Q20" s="246">
        <f t="shared" si="4"/>
        <v>5</v>
      </c>
      <c r="R20" s="247">
        <f t="shared" si="4"/>
        <v>0</v>
      </c>
      <c r="S20" s="247">
        <f t="shared" si="4"/>
        <v>20</v>
      </c>
      <c r="T20" s="247">
        <f t="shared" si="4"/>
        <v>0</v>
      </c>
      <c r="U20" s="247">
        <f t="shared" si="4"/>
        <v>0</v>
      </c>
      <c r="V20" s="295">
        <f t="shared" si="4"/>
        <v>0</v>
      </c>
      <c r="W20" s="235">
        <v>5</v>
      </c>
      <c r="X20" s="236"/>
      <c r="Y20" s="236">
        <v>20</v>
      </c>
      <c r="Z20" s="236"/>
      <c r="AA20" s="236"/>
      <c r="AB20" s="237"/>
      <c r="AC20" s="235"/>
      <c r="AD20" s="242"/>
      <c r="AE20" s="242"/>
      <c r="AF20" s="242"/>
      <c r="AG20" s="236"/>
      <c r="AH20" s="239"/>
      <c r="AI20" s="289" t="s">
        <v>85</v>
      </c>
    </row>
    <row r="21" spans="1:35" ht="24">
      <c r="A21" s="84">
        <v>14</v>
      </c>
      <c r="B21" s="297" t="s">
        <v>152</v>
      </c>
      <c r="C21" s="215">
        <v>4</v>
      </c>
      <c r="D21" s="206"/>
      <c r="E21" s="208"/>
      <c r="F21" s="205"/>
      <c r="G21" s="206"/>
      <c r="H21" s="208"/>
      <c r="I21" s="205">
        <f t="shared" si="0"/>
        <v>4</v>
      </c>
      <c r="J21" s="206">
        <f t="shared" si="0"/>
        <v>0</v>
      </c>
      <c r="K21" s="284">
        <f t="shared" si="0"/>
        <v>0</v>
      </c>
      <c r="L21" s="285">
        <f t="shared" si="1"/>
        <v>4</v>
      </c>
      <c r="M21" s="216" t="s">
        <v>55</v>
      </c>
      <c r="N21" s="218"/>
      <c r="O21" s="286">
        <f t="shared" si="2"/>
        <v>60</v>
      </c>
      <c r="P21" s="286">
        <f t="shared" si="3"/>
        <v>60</v>
      </c>
      <c r="Q21" s="211">
        <f t="shared" si="4"/>
        <v>40</v>
      </c>
      <c r="R21" s="212">
        <f t="shared" si="4"/>
        <v>0</v>
      </c>
      <c r="S21" s="212">
        <f t="shared" si="4"/>
        <v>20</v>
      </c>
      <c r="T21" s="212">
        <f t="shared" si="4"/>
        <v>0</v>
      </c>
      <c r="U21" s="212">
        <f t="shared" si="4"/>
        <v>0</v>
      </c>
      <c r="V21" s="287">
        <f t="shared" si="4"/>
        <v>0</v>
      </c>
      <c r="W21" s="205">
        <v>40</v>
      </c>
      <c r="X21" s="215"/>
      <c r="Y21" s="215">
        <v>20</v>
      </c>
      <c r="Z21" s="215"/>
      <c r="AA21" s="206"/>
      <c r="AB21" s="207"/>
      <c r="AC21" s="205"/>
      <c r="AD21" s="215"/>
      <c r="AE21" s="215"/>
      <c r="AF21" s="215"/>
      <c r="AG21" s="206"/>
      <c r="AH21" s="208"/>
      <c r="AI21" s="282" t="s">
        <v>85</v>
      </c>
    </row>
    <row r="22" spans="1:35" ht="12.75">
      <c r="A22" s="84">
        <v>15</v>
      </c>
      <c r="B22" s="289" t="s">
        <v>153</v>
      </c>
      <c r="C22" s="242">
        <v>1</v>
      </c>
      <c r="D22" s="236"/>
      <c r="E22" s="239"/>
      <c r="F22" s="235"/>
      <c r="G22" s="236"/>
      <c r="H22" s="239"/>
      <c r="I22" s="235">
        <f t="shared" si="0"/>
        <v>1</v>
      </c>
      <c r="J22" s="236">
        <f t="shared" si="0"/>
        <v>0</v>
      </c>
      <c r="K22" s="291">
        <f t="shared" si="0"/>
        <v>0</v>
      </c>
      <c r="L22" s="292">
        <f t="shared" si="1"/>
        <v>1</v>
      </c>
      <c r="M22" s="243" t="s">
        <v>52</v>
      </c>
      <c r="N22" s="245"/>
      <c r="O22" s="294">
        <v>10</v>
      </c>
      <c r="P22" s="294">
        <v>10</v>
      </c>
      <c r="Q22" s="246">
        <v>10</v>
      </c>
      <c r="R22" s="247">
        <f t="shared" si="4"/>
        <v>0</v>
      </c>
      <c r="S22" s="247">
        <f t="shared" si="4"/>
        <v>0</v>
      </c>
      <c r="T22" s="247">
        <f t="shared" si="4"/>
        <v>0</v>
      </c>
      <c r="U22" s="247">
        <f t="shared" si="4"/>
        <v>0</v>
      </c>
      <c r="V22" s="295">
        <f t="shared" si="4"/>
        <v>0</v>
      </c>
      <c r="W22" s="235">
        <v>10</v>
      </c>
      <c r="X22" s="242"/>
      <c r="Y22" s="242"/>
      <c r="Z22" s="242"/>
      <c r="AA22" s="236"/>
      <c r="AB22" s="237"/>
      <c r="AC22" s="235"/>
      <c r="AD22" s="242"/>
      <c r="AE22" s="242"/>
      <c r="AF22" s="242"/>
      <c r="AG22" s="236"/>
      <c r="AH22" s="239"/>
      <c r="AI22" s="289" t="s">
        <v>90</v>
      </c>
    </row>
    <row r="23" spans="1:35" ht="24">
      <c r="A23" s="84"/>
      <c r="B23" s="289" t="s">
        <v>154</v>
      </c>
      <c r="C23" s="242">
        <v>1</v>
      </c>
      <c r="D23" s="236"/>
      <c r="E23" s="239"/>
      <c r="F23" s="235"/>
      <c r="G23" s="290"/>
      <c r="H23" s="239"/>
      <c r="I23" s="235">
        <f t="shared" si="0"/>
        <v>1</v>
      </c>
      <c r="J23" s="236">
        <v>0</v>
      </c>
      <c r="K23" s="291">
        <v>0</v>
      </c>
      <c r="L23" s="292">
        <v>1</v>
      </c>
      <c r="M23" s="243" t="s">
        <v>52</v>
      </c>
      <c r="N23" s="245"/>
      <c r="O23" s="294">
        <v>15</v>
      </c>
      <c r="P23" s="294">
        <v>15</v>
      </c>
      <c r="Q23" s="246">
        <v>15</v>
      </c>
      <c r="R23" s="247">
        <v>0</v>
      </c>
      <c r="S23" s="247">
        <v>0</v>
      </c>
      <c r="T23" s="247">
        <v>0</v>
      </c>
      <c r="U23" s="247">
        <v>0</v>
      </c>
      <c r="V23" s="295">
        <v>0</v>
      </c>
      <c r="W23" s="235">
        <v>15</v>
      </c>
      <c r="X23" s="242"/>
      <c r="Y23" s="242"/>
      <c r="Z23" s="242"/>
      <c r="AA23" s="236"/>
      <c r="AB23" s="237"/>
      <c r="AC23" s="235"/>
      <c r="AD23" s="242"/>
      <c r="AE23" s="242"/>
      <c r="AF23" s="242"/>
      <c r="AG23" s="236"/>
      <c r="AH23" s="239"/>
      <c r="AI23" s="289" t="s">
        <v>113</v>
      </c>
    </row>
    <row r="24" spans="1:35" ht="24">
      <c r="A24" s="84">
        <v>16</v>
      </c>
      <c r="B24" s="289" t="s">
        <v>155</v>
      </c>
      <c r="C24" s="235">
        <v>10</v>
      </c>
      <c r="D24" s="236"/>
      <c r="E24" s="239"/>
      <c r="F24" s="235">
        <v>10</v>
      </c>
      <c r="G24" s="290"/>
      <c r="H24" s="237"/>
      <c r="I24" s="235">
        <f t="shared" si="0"/>
        <v>20</v>
      </c>
      <c r="J24" s="236">
        <f t="shared" si="0"/>
        <v>0</v>
      </c>
      <c r="K24" s="291">
        <f t="shared" si="0"/>
        <v>0</v>
      </c>
      <c r="L24" s="292">
        <f t="shared" si="1"/>
        <v>20</v>
      </c>
      <c r="M24" s="243" t="s">
        <v>52</v>
      </c>
      <c r="N24" s="245" t="s">
        <v>55</v>
      </c>
      <c r="O24" s="294">
        <f t="shared" si="2"/>
        <v>15</v>
      </c>
      <c r="P24" s="294">
        <f t="shared" si="3"/>
        <v>15</v>
      </c>
      <c r="Q24" s="246">
        <f t="shared" si="4"/>
        <v>0</v>
      </c>
      <c r="R24" s="247">
        <f t="shared" si="4"/>
        <v>15</v>
      </c>
      <c r="S24" s="247">
        <f t="shared" si="4"/>
        <v>0</v>
      </c>
      <c r="T24" s="247">
        <f t="shared" si="4"/>
        <v>0</v>
      </c>
      <c r="U24" s="247">
        <f t="shared" si="4"/>
        <v>0</v>
      </c>
      <c r="V24" s="295">
        <f t="shared" si="4"/>
        <v>0</v>
      </c>
      <c r="W24" s="235"/>
      <c r="X24" s="236">
        <v>10</v>
      </c>
      <c r="Y24" s="236"/>
      <c r="Z24" s="236"/>
      <c r="AA24" s="236"/>
      <c r="AB24" s="237"/>
      <c r="AC24" s="235"/>
      <c r="AD24" s="242">
        <v>5</v>
      </c>
      <c r="AE24" s="242"/>
      <c r="AF24" s="242"/>
      <c r="AG24" s="236"/>
      <c r="AH24" s="239"/>
      <c r="AI24" s="289" t="s">
        <v>93</v>
      </c>
    </row>
    <row r="25" spans="1:35" ht="24">
      <c r="A25" s="84">
        <v>17</v>
      </c>
      <c r="B25" s="289" t="s">
        <v>176</v>
      </c>
      <c r="C25" s="242">
        <v>1.5</v>
      </c>
      <c r="D25" s="236"/>
      <c r="E25" s="239"/>
      <c r="F25" s="235">
        <v>1.5</v>
      </c>
      <c r="G25" s="239"/>
      <c r="H25" s="237"/>
      <c r="I25" s="235">
        <f t="shared" si="0"/>
        <v>3</v>
      </c>
      <c r="J25" s="236">
        <f t="shared" si="0"/>
        <v>0</v>
      </c>
      <c r="K25" s="291">
        <f t="shared" si="0"/>
        <v>0</v>
      </c>
      <c r="L25" s="292">
        <f t="shared" si="1"/>
        <v>3</v>
      </c>
      <c r="M25" s="243" t="s">
        <v>52</v>
      </c>
      <c r="N25" s="245" t="s">
        <v>52</v>
      </c>
      <c r="O25" s="294">
        <f t="shared" si="2"/>
        <v>40</v>
      </c>
      <c r="P25" s="294">
        <f t="shared" si="3"/>
        <v>40</v>
      </c>
      <c r="Q25" s="246">
        <f t="shared" si="4"/>
        <v>40</v>
      </c>
      <c r="R25" s="247">
        <f t="shared" si="4"/>
        <v>0</v>
      </c>
      <c r="S25" s="247">
        <f t="shared" si="4"/>
        <v>0</v>
      </c>
      <c r="T25" s="247">
        <f t="shared" si="4"/>
        <v>0</v>
      </c>
      <c r="U25" s="247">
        <f t="shared" si="4"/>
        <v>0</v>
      </c>
      <c r="V25" s="295">
        <f t="shared" si="4"/>
        <v>0</v>
      </c>
      <c r="W25" s="235">
        <v>20</v>
      </c>
      <c r="X25" s="236"/>
      <c r="Y25" s="236"/>
      <c r="Z25" s="236"/>
      <c r="AA25" s="236"/>
      <c r="AB25" s="237"/>
      <c r="AC25" s="235">
        <v>20</v>
      </c>
      <c r="AD25" s="242"/>
      <c r="AE25" s="242"/>
      <c r="AF25" s="242"/>
      <c r="AG25" s="236"/>
      <c r="AH25" s="239"/>
      <c r="AI25" s="298"/>
    </row>
    <row r="26" spans="1:35" ht="36">
      <c r="A26" s="84"/>
      <c r="B26" s="289" t="s">
        <v>156</v>
      </c>
      <c r="C26" s="242"/>
      <c r="D26" s="236"/>
      <c r="E26" s="239"/>
      <c r="F26" s="235"/>
      <c r="G26" s="239"/>
      <c r="H26" s="237"/>
      <c r="I26" s="235">
        <v>0</v>
      </c>
      <c r="J26" s="236">
        <v>0</v>
      </c>
      <c r="K26" s="291">
        <v>0</v>
      </c>
      <c r="L26" s="292">
        <v>0</v>
      </c>
      <c r="M26" s="243"/>
      <c r="N26" s="245"/>
      <c r="O26" s="294">
        <v>0</v>
      </c>
      <c r="P26" s="294">
        <v>0</v>
      </c>
      <c r="Q26" s="246">
        <v>0</v>
      </c>
      <c r="R26" s="247">
        <v>0</v>
      </c>
      <c r="S26" s="247">
        <v>0</v>
      </c>
      <c r="T26" s="247">
        <v>0</v>
      </c>
      <c r="U26" s="247">
        <v>0</v>
      </c>
      <c r="V26" s="295">
        <v>0</v>
      </c>
      <c r="W26" s="235"/>
      <c r="X26" s="236"/>
      <c r="Y26" s="236"/>
      <c r="Z26" s="236"/>
      <c r="AA26" s="236"/>
      <c r="AB26" s="237"/>
      <c r="AC26" s="235"/>
      <c r="AD26" s="242"/>
      <c r="AE26" s="242"/>
      <c r="AF26" s="242"/>
      <c r="AG26" s="236"/>
      <c r="AH26" s="239"/>
      <c r="AI26" s="298" t="s">
        <v>157</v>
      </c>
    </row>
    <row r="27" spans="1:35" ht="24">
      <c r="A27" s="84">
        <v>18</v>
      </c>
      <c r="B27" s="289" t="s">
        <v>158</v>
      </c>
      <c r="C27" s="242"/>
      <c r="D27" s="236"/>
      <c r="E27" s="239"/>
      <c r="F27" s="235"/>
      <c r="G27" s="236"/>
      <c r="H27" s="237"/>
      <c r="I27" s="235">
        <f t="shared" si="0"/>
        <v>0</v>
      </c>
      <c r="J27" s="236">
        <f t="shared" si="0"/>
        <v>0</v>
      </c>
      <c r="K27" s="291">
        <f t="shared" si="0"/>
        <v>0</v>
      </c>
      <c r="L27" s="292">
        <f t="shared" si="1"/>
        <v>0</v>
      </c>
      <c r="M27" s="250"/>
      <c r="N27" s="299"/>
      <c r="O27" s="294">
        <f t="shared" si="2"/>
        <v>0</v>
      </c>
      <c r="P27" s="294">
        <f t="shared" si="3"/>
        <v>0</v>
      </c>
      <c r="Q27" s="246">
        <f t="shared" si="4"/>
        <v>0</v>
      </c>
      <c r="R27" s="247">
        <f t="shared" si="4"/>
        <v>0</v>
      </c>
      <c r="S27" s="247">
        <f t="shared" si="4"/>
        <v>0</v>
      </c>
      <c r="T27" s="247">
        <f t="shared" si="4"/>
        <v>0</v>
      </c>
      <c r="U27" s="247">
        <f t="shared" si="4"/>
        <v>0</v>
      </c>
      <c r="V27" s="295">
        <f t="shared" si="4"/>
        <v>0</v>
      </c>
      <c r="W27" s="235"/>
      <c r="X27" s="236"/>
      <c r="Y27" s="236"/>
      <c r="Z27" s="236"/>
      <c r="AA27" s="236"/>
      <c r="AB27" s="237"/>
      <c r="AC27" s="235"/>
      <c r="AD27" s="242"/>
      <c r="AE27" s="242"/>
      <c r="AF27" s="242"/>
      <c r="AG27" s="236"/>
      <c r="AH27" s="237"/>
      <c r="AI27" s="289" t="s">
        <v>59</v>
      </c>
    </row>
    <row r="28" spans="1:35" ht="24">
      <c r="A28" s="84">
        <v>19</v>
      </c>
      <c r="B28" s="298" t="s">
        <v>159</v>
      </c>
      <c r="C28" s="242"/>
      <c r="D28" s="236"/>
      <c r="E28" s="239"/>
      <c r="F28" s="235"/>
      <c r="G28" s="236"/>
      <c r="H28" s="237"/>
      <c r="I28" s="235">
        <f t="shared" si="0"/>
        <v>0</v>
      </c>
      <c r="J28" s="236">
        <f t="shared" si="0"/>
        <v>0</v>
      </c>
      <c r="K28" s="291">
        <f t="shared" si="0"/>
        <v>0</v>
      </c>
      <c r="L28" s="292">
        <f t="shared" si="1"/>
        <v>0</v>
      </c>
      <c r="M28" s="243"/>
      <c r="N28" s="245"/>
      <c r="O28" s="294">
        <f t="shared" si="2"/>
        <v>0</v>
      </c>
      <c r="P28" s="294">
        <f t="shared" si="3"/>
        <v>0</v>
      </c>
      <c r="Q28" s="246">
        <f t="shared" si="4"/>
        <v>0</v>
      </c>
      <c r="R28" s="247">
        <f t="shared" si="4"/>
        <v>0</v>
      </c>
      <c r="S28" s="247">
        <f t="shared" si="4"/>
        <v>0</v>
      </c>
      <c r="T28" s="247">
        <f t="shared" si="4"/>
        <v>0</v>
      </c>
      <c r="U28" s="247">
        <f t="shared" si="4"/>
        <v>0</v>
      </c>
      <c r="V28" s="295">
        <f t="shared" si="4"/>
        <v>0</v>
      </c>
      <c r="W28" s="235"/>
      <c r="X28" s="236"/>
      <c r="Y28" s="236"/>
      <c r="Z28" s="236"/>
      <c r="AA28" s="236"/>
      <c r="AB28" s="237"/>
      <c r="AC28" s="235"/>
      <c r="AD28" s="242"/>
      <c r="AE28" s="242"/>
      <c r="AF28" s="242"/>
      <c r="AG28" s="236"/>
      <c r="AH28" s="237"/>
      <c r="AI28" s="289" t="s">
        <v>59</v>
      </c>
    </row>
    <row r="29" spans="1:35" ht="12.75">
      <c r="A29" s="84">
        <v>20</v>
      </c>
      <c r="B29" s="289" t="s">
        <v>160</v>
      </c>
      <c r="C29" s="235"/>
      <c r="D29" s="236"/>
      <c r="E29" s="239"/>
      <c r="F29" s="235"/>
      <c r="G29" s="290"/>
      <c r="H29" s="237"/>
      <c r="I29" s="235">
        <f t="shared" si="0"/>
        <v>0</v>
      </c>
      <c r="J29" s="236">
        <f t="shared" si="0"/>
        <v>0</v>
      </c>
      <c r="K29" s="291">
        <f t="shared" si="0"/>
        <v>0</v>
      </c>
      <c r="L29" s="292">
        <f t="shared" si="1"/>
        <v>0</v>
      </c>
      <c r="M29" s="243"/>
      <c r="N29" s="299"/>
      <c r="O29" s="294">
        <f t="shared" si="2"/>
        <v>0</v>
      </c>
      <c r="P29" s="294">
        <f t="shared" si="3"/>
        <v>0</v>
      </c>
      <c r="Q29" s="246">
        <f t="shared" si="4"/>
        <v>0</v>
      </c>
      <c r="R29" s="247">
        <f t="shared" si="4"/>
        <v>0</v>
      </c>
      <c r="S29" s="247">
        <f t="shared" si="4"/>
        <v>0</v>
      </c>
      <c r="T29" s="247">
        <f t="shared" si="4"/>
        <v>0</v>
      </c>
      <c r="U29" s="247">
        <f t="shared" si="4"/>
        <v>0</v>
      </c>
      <c r="V29" s="295">
        <f t="shared" si="4"/>
        <v>0</v>
      </c>
      <c r="W29" s="235"/>
      <c r="X29" s="236"/>
      <c r="Y29" s="236"/>
      <c r="Z29" s="236"/>
      <c r="AA29" s="236"/>
      <c r="AB29" s="237"/>
      <c r="AC29" s="235"/>
      <c r="AD29" s="242"/>
      <c r="AE29" s="242"/>
      <c r="AF29" s="242"/>
      <c r="AG29" s="236"/>
      <c r="AH29" s="239"/>
      <c r="AI29" s="289" t="s">
        <v>64</v>
      </c>
    </row>
    <row r="30" spans="1:35" ht="24">
      <c r="A30" s="84">
        <v>21</v>
      </c>
      <c r="B30" s="289" t="s">
        <v>161</v>
      </c>
      <c r="C30" s="235"/>
      <c r="D30" s="236"/>
      <c r="E30" s="239"/>
      <c r="F30" s="235"/>
      <c r="G30" s="290"/>
      <c r="H30" s="237"/>
      <c r="I30" s="235">
        <f t="shared" si="0"/>
        <v>0</v>
      </c>
      <c r="J30" s="236">
        <f t="shared" si="0"/>
        <v>0</v>
      </c>
      <c r="K30" s="291">
        <f t="shared" si="0"/>
        <v>0</v>
      </c>
      <c r="L30" s="292">
        <f t="shared" si="1"/>
        <v>0</v>
      </c>
      <c r="M30" s="243"/>
      <c r="N30" s="299"/>
      <c r="O30" s="294">
        <f t="shared" si="2"/>
        <v>0</v>
      </c>
      <c r="P30" s="294">
        <f t="shared" si="3"/>
        <v>0</v>
      </c>
      <c r="Q30" s="246">
        <f t="shared" si="4"/>
        <v>0</v>
      </c>
      <c r="R30" s="247">
        <f t="shared" si="4"/>
        <v>0</v>
      </c>
      <c r="S30" s="247">
        <f t="shared" si="4"/>
        <v>0</v>
      </c>
      <c r="T30" s="247">
        <f t="shared" si="4"/>
        <v>0</v>
      </c>
      <c r="U30" s="247">
        <f t="shared" si="4"/>
        <v>0</v>
      </c>
      <c r="V30" s="295">
        <f t="shared" si="4"/>
        <v>0</v>
      </c>
      <c r="W30" s="235"/>
      <c r="X30" s="236"/>
      <c r="Y30" s="236"/>
      <c r="Z30" s="236"/>
      <c r="AA30" s="236"/>
      <c r="AB30" s="237"/>
      <c r="AC30" s="235"/>
      <c r="AD30" s="242"/>
      <c r="AE30" s="242"/>
      <c r="AF30" s="242"/>
      <c r="AG30" s="236"/>
      <c r="AH30" s="239"/>
      <c r="AI30" s="289" t="s">
        <v>59</v>
      </c>
    </row>
    <row r="31" spans="1:35" ht="36.75" thickBot="1">
      <c r="A31" s="84">
        <v>22</v>
      </c>
      <c r="B31" s="300" t="s">
        <v>107</v>
      </c>
      <c r="C31" s="255">
        <v>1</v>
      </c>
      <c r="D31" s="258"/>
      <c r="E31" s="266"/>
      <c r="F31" s="255"/>
      <c r="G31" s="301"/>
      <c r="H31" s="259"/>
      <c r="I31" s="255">
        <f t="shared" si="0"/>
        <v>1</v>
      </c>
      <c r="J31" s="258">
        <f t="shared" si="0"/>
        <v>0</v>
      </c>
      <c r="K31" s="302">
        <f t="shared" si="0"/>
        <v>0</v>
      </c>
      <c r="L31" s="303">
        <f t="shared" si="1"/>
        <v>1</v>
      </c>
      <c r="M31" s="260" t="s">
        <v>52</v>
      </c>
      <c r="N31" s="304"/>
      <c r="O31" s="305">
        <v>30</v>
      </c>
      <c r="P31" s="305">
        <v>30</v>
      </c>
      <c r="Q31" s="263">
        <f t="shared" si="4"/>
        <v>0</v>
      </c>
      <c r="R31" s="264">
        <f t="shared" si="4"/>
        <v>0</v>
      </c>
      <c r="S31" s="264">
        <v>30</v>
      </c>
      <c r="T31" s="264">
        <f t="shared" si="4"/>
        <v>0</v>
      </c>
      <c r="U31" s="264">
        <f t="shared" si="4"/>
        <v>0</v>
      </c>
      <c r="V31" s="306">
        <f t="shared" si="4"/>
        <v>0</v>
      </c>
      <c r="W31" s="255"/>
      <c r="X31" s="258"/>
      <c r="Y31" s="258">
        <v>30</v>
      </c>
      <c r="Z31" s="258"/>
      <c r="AA31" s="258"/>
      <c r="AB31" s="259"/>
      <c r="AC31" s="255"/>
      <c r="AD31" s="257"/>
      <c r="AE31" s="257"/>
      <c r="AF31" s="257"/>
      <c r="AG31" s="258"/>
      <c r="AH31" s="266"/>
      <c r="AI31" s="307" t="s">
        <v>108</v>
      </c>
    </row>
    <row r="32" spans="1:35" ht="13.5" thickBot="1">
      <c r="A32" s="588" t="s">
        <v>6</v>
      </c>
      <c r="B32" s="589"/>
      <c r="C32" s="36">
        <f aca="true" t="shared" si="5" ref="C32:L32">SUM(C8:C31)</f>
        <v>29.5</v>
      </c>
      <c r="D32" s="37">
        <f t="shared" si="5"/>
        <v>1</v>
      </c>
      <c r="E32" s="35">
        <f t="shared" si="5"/>
        <v>1</v>
      </c>
      <c r="F32" s="36">
        <f t="shared" si="5"/>
        <v>26.5</v>
      </c>
      <c r="G32" s="37">
        <f t="shared" si="5"/>
        <v>1</v>
      </c>
      <c r="H32" s="35">
        <f t="shared" si="5"/>
        <v>2</v>
      </c>
      <c r="I32" s="108">
        <f t="shared" si="5"/>
        <v>56</v>
      </c>
      <c r="J32" s="109">
        <f t="shared" si="5"/>
        <v>2</v>
      </c>
      <c r="K32" s="110">
        <f t="shared" si="5"/>
        <v>3</v>
      </c>
      <c r="L32" s="9">
        <f t="shared" si="5"/>
        <v>61</v>
      </c>
      <c r="M32" s="96">
        <f>COUNTIF(M8:M31,"EGZ")</f>
        <v>4</v>
      </c>
      <c r="N32" s="95">
        <f>COUNTIF(N8:N31,"EGZ")</f>
        <v>2</v>
      </c>
      <c r="O32" s="120">
        <f aca="true" t="shared" si="6" ref="O32:AH32">SUM(O8:O31)</f>
        <v>505</v>
      </c>
      <c r="P32" s="9">
        <f t="shared" si="6"/>
        <v>540</v>
      </c>
      <c r="Q32" s="95">
        <f t="shared" si="6"/>
        <v>250</v>
      </c>
      <c r="R32" s="96">
        <f t="shared" si="6"/>
        <v>15</v>
      </c>
      <c r="S32" s="96">
        <f t="shared" si="6"/>
        <v>240</v>
      </c>
      <c r="T32" s="96">
        <f t="shared" si="6"/>
        <v>0</v>
      </c>
      <c r="U32" s="96">
        <f t="shared" si="6"/>
        <v>0</v>
      </c>
      <c r="V32" s="97">
        <f t="shared" si="6"/>
        <v>35</v>
      </c>
      <c r="W32" s="97">
        <f t="shared" si="6"/>
        <v>135</v>
      </c>
      <c r="X32" s="97">
        <f t="shared" si="6"/>
        <v>10</v>
      </c>
      <c r="Y32" s="97">
        <f t="shared" si="6"/>
        <v>155</v>
      </c>
      <c r="Z32" s="97">
        <f t="shared" si="6"/>
        <v>0</v>
      </c>
      <c r="AA32" s="97">
        <f t="shared" si="6"/>
        <v>0</v>
      </c>
      <c r="AB32" s="97">
        <f t="shared" si="6"/>
        <v>10</v>
      </c>
      <c r="AC32" s="97">
        <f t="shared" si="6"/>
        <v>115</v>
      </c>
      <c r="AD32" s="97">
        <f t="shared" si="6"/>
        <v>5</v>
      </c>
      <c r="AE32" s="97">
        <f t="shared" si="6"/>
        <v>85</v>
      </c>
      <c r="AF32" s="97">
        <f t="shared" si="6"/>
        <v>0</v>
      </c>
      <c r="AG32" s="97">
        <f t="shared" si="6"/>
        <v>0</v>
      </c>
      <c r="AH32" s="97">
        <f t="shared" si="6"/>
        <v>25</v>
      </c>
      <c r="AI32" s="98"/>
    </row>
    <row r="33" spans="1:35" ht="19.5" customHeight="1" thickBot="1">
      <c r="A33" s="2"/>
      <c r="B33" s="9" t="s">
        <v>34</v>
      </c>
      <c r="C33" s="509">
        <f>SUM(C32:E32)</f>
        <v>31.5</v>
      </c>
      <c r="D33" s="514"/>
      <c r="E33" s="513"/>
      <c r="F33" s="509">
        <f>SUM(F32:H32)</f>
        <v>29.5</v>
      </c>
      <c r="G33" s="514"/>
      <c r="H33" s="514"/>
      <c r="I33" s="111"/>
      <c r="J33" s="497" t="s">
        <v>44</v>
      </c>
      <c r="K33" s="498"/>
      <c r="L33" s="499"/>
      <c r="M33" s="500" t="s">
        <v>45</v>
      </c>
      <c r="N33" s="501"/>
      <c r="O33" s="122"/>
      <c r="P33" s="28"/>
      <c r="Q33" s="515">
        <f>W33+AC33</f>
        <v>505</v>
      </c>
      <c r="R33" s="516"/>
      <c r="S33" s="516"/>
      <c r="T33" s="517"/>
      <c r="U33" s="511">
        <f>AA33+AG33</f>
        <v>35</v>
      </c>
      <c r="V33" s="521"/>
      <c r="W33" s="518">
        <f>SUM(W32:Z32)</f>
        <v>300</v>
      </c>
      <c r="X33" s="519"/>
      <c r="Y33" s="519"/>
      <c r="Z33" s="520"/>
      <c r="AA33" s="509">
        <f>SUM(AA32:AB32)</f>
        <v>10</v>
      </c>
      <c r="AB33" s="510"/>
      <c r="AC33" s="518">
        <f>SUM(AC32:AF32)</f>
        <v>205</v>
      </c>
      <c r="AD33" s="519"/>
      <c r="AE33" s="519"/>
      <c r="AF33" s="520"/>
      <c r="AG33" s="509">
        <f>SUM(AG32:AH32)</f>
        <v>25</v>
      </c>
      <c r="AH33" s="510"/>
      <c r="AI33" s="29"/>
    </row>
    <row r="34" spans="1:35" ht="13.5" thickBot="1">
      <c r="A34" s="2"/>
      <c r="B34" s="105"/>
      <c r="C34" s="105"/>
      <c r="D34" s="105"/>
      <c r="E34" s="115"/>
      <c r="F34" s="105"/>
      <c r="G34" s="105"/>
      <c r="H34" s="105"/>
      <c r="I34" s="2"/>
      <c r="J34" s="556" t="s">
        <v>42</v>
      </c>
      <c r="K34" s="557"/>
      <c r="L34" s="557"/>
      <c r="M34" s="557"/>
      <c r="N34" s="558"/>
      <c r="O34" s="121"/>
      <c r="P34" s="28"/>
      <c r="Q34" s="511">
        <f>W34+AC34</f>
        <v>540</v>
      </c>
      <c r="R34" s="512"/>
      <c r="S34" s="512"/>
      <c r="T34" s="512"/>
      <c r="U34" s="512"/>
      <c r="V34" s="513"/>
      <c r="W34" s="509">
        <f>W33+AA33</f>
        <v>310</v>
      </c>
      <c r="X34" s="512"/>
      <c r="Y34" s="512"/>
      <c r="Z34" s="512"/>
      <c r="AA34" s="512"/>
      <c r="AB34" s="513"/>
      <c r="AC34" s="509">
        <f>AC33+AG33</f>
        <v>230</v>
      </c>
      <c r="AD34" s="514"/>
      <c r="AE34" s="514"/>
      <c r="AF34" s="514"/>
      <c r="AG34" s="514"/>
      <c r="AH34" s="510"/>
      <c r="AI34" s="29"/>
    </row>
    <row r="35" spans="1:35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8"/>
      <c r="N35" s="28"/>
      <c r="O35" s="28"/>
      <c r="P35" s="28"/>
      <c r="Q35" s="33"/>
      <c r="R35" s="33"/>
      <c r="S35" s="33"/>
      <c r="T35" s="33"/>
      <c r="U35" s="33"/>
      <c r="V35" s="34"/>
      <c r="W35" s="3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9"/>
    </row>
    <row r="36" spans="1:35" ht="12.75">
      <c r="A36" s="504" t="s">
        <v>26</v>
      </c>
      <c r="B36" s="505"/>
      <c r="C36" s="506" t="s">
        <v>27</v>
      </c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8"/>
      <c r="W36" s="4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ht="12.75">
      <c r="A37" s="502" t="s">
        <v>47</v>
      </c>
      <c r="B37" s="503"/>
      <c r="C37" s="503" t="s">
        <v>8</v>
      </c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101" t="s">
        <v>29</v>
      </c>
      <c r="S37" s="38"/>
      <c r="T37" s="38"/>
      <c r="U37" s="38"/>
      <c r="V37" s="39"/>
      <c r="W37" s="4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ht="12.75">
      <c r="A38" s="578" t="s">
        <v>39</v>
      </c>
      <c r="B38" s="577"/>
      <c r="C38" s="503" t="s">
        <v>9</v>
      </c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40" t="s">
        <v>16</v>
      </c>
      <c r="S38" s="38"/>
      <c r="T38" s="38"/>
      <c r="U38" s="39"/>
      <c r="V38" s="104"/>
      <c r="W38" s="45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ht="13.5" thickBot="1">
      <c r="A39" s="578"/>
      <c r="B39" s="577"/>
      <c r="C39" s="577" t="s">
        <v>12</v>
      </c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102" t="s">
        <v>46</v>
      </c>
      <c r="S39" s="41"/>
      <c r="T39" s="41"/>
      <c r="U39" s="42"/>
      <c r="V39" s="103"/>
      <c r="W39" s="45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ht="13.5" thickBot="1">
      <c r="A40" s="583"/>
      <c r="B40" s="584"/>
      <c r="C40" s="585" t="s">
        <v>43</v>
      </c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7"/>
      <c r="R40" s="119"/>
      <c r="S40" s="117"/>
      <c r="T40" s="117"/>
      <c r="U40" s="117"/>
      <c r="V40" s="11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ht="12.75">
      <c r="A41" s="575" t="s">
        <v>22</v>
      </c>
      <c r="B41" s="576"/>
      <c r="C41" s="579" t="s">
        <v>20</v>
      </c>
      <c r="D41" s="580"/>
      <c r="E41" s="580"/>
      <c r="F41" s="580"/>
      <c r="G41" s="580"/>
      <c r="H41" s="580"/>
      <c r="I41" s="580"/>
      <c r="J41" s="580"/>
      <c r="K41" s="580"/>
      <c r="L41" s="580"/>
      <c r="M41" s="581"/>
      <c r="N41" s="579" t="s">
        <v>21</v>
      </c>
      <c r="O41" s="580"/>
      <c r="P41" s="582"/>
      <c r="Q41" s="508"/>
      <c r="R41" s="118"/>
      <c r="S41" s="1"/>
      <c r="T41" s="1"/>
      <c r="U41" s="1"/>
      <c r="V41" s="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547" t="s">
        <v>17</v>
      </c>
      <c r="B42" s="548"/>
      <c r="C42" s="549">
        <v>15</v>
      </c>
      <c r="D42" s="550"/>
      <c r="E42" s="550"/>
      <c r="F42" s="550"/>
      <c r="G42" s="550"/>
      <c r="H42" s="550"/>
      <c r="I42" s="550"/>
      <c r="J42" s="550"/>
      <c r="K42" s="550"/>
      <c r="L42" s="550"/>
      <c r="M42" s="551"/>
      <c r="N42" s="549">
        <v>15</v>
      </c>
      <c r="O42" s="550"/>
      <c r="P42" s="550"/>
      <c r="Q42" s="555"/>
      <c r="R42" s="4"/>
      <c r="S42" s="1"/>
      <c r="T42" s="1"/>
      <c r="U42" s="1"/>
      <c r="V42" s="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547" t="s">
        <v>18</v>
      </c>
      <c r="B43" s="548"/>
      <c r="C43" s="549">
        <v>15</v>
      </c>
      <c r="D43" s="550"/>
      <c r="E43" s="550"/>
      <c r="F43" s="550"/>
      <c r="G43" s="550"/>
      <c r="H43" s="550"/>
      <c r="I43" s="550"/>
      <c r="J43" s="550"/>
      <c r="K43" s="550"/>
      <c r="L43" s="550"/>
      <c r="M43" s="551"/>
      <c r="N43" s="549">
        <v>15</v>
      </c>
      <c r="O43" s="550"/>
      <c r="P43" s="550"/>
      <c r="Q43" s="555"/>
      <c r="R43" s="4"/>
      <c r="S43" s="1"/>
      <c r="T43" s="1"/>
      <c r="U43" s="1"/>
      <c r="V43" s="5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3.5" thickBot="1">
      <c r="A44" s="545" t="s">
        <v>19</v>
      </c>
      <c r="B44" s="546"/>
      <c r="C44" s="552">
        <v>0</v>
      </c>
      <c r="D44" s="553"/>
      <c r="E44" s="553"/>
      <c r="F44" s="553"/>
      <c r="G44" s="553"/>
      <c r="H44" s="553"/>
      <c r="I44" s="553"/>
      <c r="J44" s="553"/>
      <c r="K44" s="553"/>
      <c r="L44" s="553"/>
      <c r="M44" s="559"/>
      <c r="N44" s="552">
        <v>0</v>
      </c>
      <c r="O44" s="553"/>
      <c r="P44" s="553"/>
      <c r="Q44" s="554"/>
      <c r="R44" s="4"/>
      <c r="S44" s="1"/>
      <c r="T44" s="1"/>
      <c r="U44" s="1"/>
      <c r="V44" s="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</sheetData>
  <sheetProtection/>
  <mergeCells count="62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M19:M20"/>
    <mergeCell ref="A32:B32"/>
    <mergeCell ref="C33:E33"/>
    <mergeCell ref="F33:H33"/>
    <mergeCell ref="J33:L33"/>
    <mergeCell ref="M33:N33"/>
    <mergeCell ref="Q33:T33"/>
    <mergeCell ref="U33:V33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A36:B36"/>
    <mergeCell ref="C36:V36"/>
    <mergeCell ref="A37:B37"/>
    <mergeCell ref="C37:Q37"/>
    <mergeCell ref="A38:B38"/>
    <mergeCell ref="C38:Q38"/>
    <mergeCell ref="A39:B39"/>
    <mergeCell ref="C39:Q39"/>
    <mergeCell ref="A40:B40"/>
    <mergeCell ref="C40:Q40"/>
    <mergeCell ref="A41:B41"/>
    <mergeCell ref="C41:M41"/>
    <mergeCell ref="N41:Q41"/>
    <mergeCell ref="A44:B44"/>
    <mergeCell ref="C44:M44"/>
    <mergeCell ref="N44:Q44"/>
    <mergeCell ref="A42:B42"/>
    <mergeCell ref="C42:M42"/>
    <mergeCell ref="N42:Q42"/>
    <mergeCell ref="A43:B43"/>
    <mergeCell ref="C43:M43"/>
    <mergeCell ref="N43:Q43"/>
  </mergeCells>
  <printOptions/>
  <pageMargins left="0.7" right="0.7" top="0.75" bottom="0.75" header="0.3" footer="0.3"/>
  <pageSetup fitToHeight="0" fitToWidth="1" orientation="landscape" paperSize="9" scale="58" r:id="rId3"/>
  <legacyDrawing r:id="rId2"/>
  <oleObjects>
    <oleObject progId="Word.Document.12" shapeId="4595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5:N20"/>
  <sheetViews>
    <sheetView zoomScalePageLayoutView="0" workbookViewId="0" topLeftCell="A1">
      <selection activeCell="R17" sqref="R17"/>
    </sheetView>
  </sheetViews>
  <sheetFormatPr defaultColWidth="9.00390625" defaultRowHeight="12.75"/>
  <cols>
    <col min="3" max="3" width="23.00390625" style="0" bestFit="1" customWidth="1"/>
    <col min="4" max="4" width="11.125" style="0" customWidth="1"/>
    <col min="5" max="5" width="12.625" style="0" customWidth="1"/>
    <col min="6" max="6" width="18.375" style="0" customWidth="1"/>
    <col min="7" max="7" width="11.00390625" style="0" customWidth="1"/>
    <col min="10" max="10" width="22.625" style="0" customWidth="1"/>
  </cols>
  <sheetData>
    <row r="5" spans="10:14" ht="14.25">
      <c r="J5" s="345" t="s">
        <v>171</v>
      </c>
      <c r="K5" s="362"/>
      <c r="L5" s="345"/>
      <c r="M5" s="345"/>
      <c r="N5" s="345"/>
    </row>
    <row r="6" spans="3:14" ht="30">
      <c r="C6" s="308"/>
      <c r="D6" s="309" t="s">
        <v>162</v>
      </c>
      <c r="E6" s="310" t="s">
        <v>168</v>
      </c>
      <c r="F6" s="311" t="s">
        <v>163</v>
      </c>
      <c r="G6" s="311" t="s">
        <v>7</v>
      </c>
      <c r="J6" s="369"/>
      <c r="K6" s="370" t="s">
        <v>162</v>
      </c>
      <c r="L6" s="371"/>
      <c r="M6" s="371" t="s">
        <v>163</v>
      </c>
      <c r="N6" s="371" t="s">
        <v>7</v>
      </c>
    </row>
    <row r="7" spans="3:14" ht="43.5">
      <c r="C7" s="326" t="s">
        <v>174</v>
      </c>
      <c r="D7" s="327">
        <v>230</v>
      </c>
      <c r="E7" s="327">
        <v>20</v>
      </c>
      <c r="F7" s="328">
        <f>SUM(D7:E7)</f>
        <v>250</v>
      </c>
      <c r="G7" s="328">
        <v>17</v>
      </c>
      <c r="J7" s="352" t="s">
        <v>174</v>
      </c>
      <c r="K7" s="363">
        <v>210</v>
      </c>
      <c r="L7" s="353"/>
      <c r="M7" s="354">
        <f>SUM(K7:L7)</f>
        <v>210</v>
      </c>
      <c r="N7" s="354">
        <v>17</v>
      </c>
    </row>
    <row r="8" spans="3:14" ht="30.75" customHeight="1">
      <c r="C8" s="325" t="s">
        <v>169</v>
      </c>
      <c r="D8" s="329">
        <v>190</v>
      </c>
      <c r="E8" s="329">
        <v>35</v>
      </c>
      <c r="F8" s="330">
        <f aca="true" t="shared" si="0" ref="F8:F17">SUM(D8:E8)</f>
        <v>225</v>
      </c>
      <c r="G8" s="330">
        <v>18</v>
      </c>
      <c r="J8" s="325" t="s">
        <v>169</v>
      </c>
      <c r="K8" s="364">
        <v>215</v>
      </c>
      <c r="L8" s="355"/>
      <c r="M8" s="372">
        <v>215</v>
      </c>
      <c r="N8" s="360">
        <v>18</v>
      </c>
    </row>
    <row r="9" spans="3:14" ht="29.25" customHeight="1">
      <c r="C9" s="331" t="s">
        <v>164</v>
      </c>
      <c r="D9" s="332">
        <v>90</v>
      </c>
      <c r="E9" s="332"/>
      <c r="F9" s="333">
        <f t="shared" si="0"/>
        <v>90</v>
      </c>
      <c r="G9" s="334">
        <v>7</v>
      </c>
      <c r="J9" s="331" t="s">
        <v>164</v>
      </c>
      <c r="K9" s="365">
        <v>90</v>
      </c>
      <c r="L9" s="359"/>
      <c r="M9" s="373">
        <v>90</v>
      </c>
      <c r="N9" s="361">
        <v>7</v>
      </c>
    </row>
    <row r="10" spans="3:14" ht="47.25" customHeight="1">
      <c r="C10" s="336" t="s">
        <v>170</v>
      </c>
      <c r="D10" s="337">
        <v>590</v>
      </c>
      <c r="E10" s="337">
        <v>20</v>
      </c>
      <c r="F10" s="338">
        <f t="shared" si="0"/>
        <v>610</v>
      </c>
      <c r="G10" s="338">
        <v>71</v>
      </c>
      <c r="J10" s="336" t="s">
        <v>170</v>
      </c>
      <c r="K10" s="366">
        <v>625</v>
      </c>
      <c r="L10" s="356"/>
      <c r="M10" s="357">
        <f>SUM(K10:L10)</f>
        <v>625</v>
      </c>
      <c r="N10" s="357">
        <v>70</v>
      </c>
    </row>
    <row r="11" spans="3:14" ht="15">
      <c r="C11" s="312"/>
      <c r="D11" s="309"/>
      <c r="E11" s="313"/>
      <c r="F11" s="314"/>
      <c r="G11" s="315"/>
      <c r="J11" s="346"/>
      <c r="K11" s="317"/>
      <c r="L11" s="314"/>
      <c r="M11" s="348"/>
      <c r="N11" s="347"/>
    </row>
    <row r="12" spans="3:14" ht="15">
      <c r="C12" s="312"/>
      <c r="D12" s="339"/>
      <c r="E12" s="339"/>
      <c r="F12" s="340"/>
      <c r="G12" s="340"/>
      <c r="J12" s="358"/>
      <c r="K12" s="317"/>
      <c r="L12" s="314"/>
      <c r="M12" s="348"/>
      <c r="N12" s="347"/>
    </row>
    <row r="13" spans="3:14" ht="15">
      <c r="C13" s="312"/>
      <c r="D13" s="309"/>
      <c r="E13" s="315"/>
      <c r="F13" s="314"/>
      <c r="G13" s="315"/>
      <c r="J13" s="346"/>
      <c r="K13" s="317"/>
      <c r="L13" s="314"/>
      <c r="M13" s="348"/>
      <c r="N13" s="347"/>
    </row>
    <row r="14" spans="3:14" ht="15">
      <c r="C14" s="316"/>
      <c r="D14" s="310"/>
      <c r="E14" s="317"/>
      <c r="F14" s="315"/>
      <c r="G14" s="315"/>
      <c r="J14" s="318"/>
      <c r="K14" s="317"/>
      <c r="L14" s="314"/>
      <c r="M14" s="348"/>
      <c r="N14" s="347"/>
    </row>
    <row r="15" spans="3:14" ht="15">
      <c r="C15" s="316" t="s">
        <v>165</v>
      </c>
      <c r="D15" s="310">
        <v>160</v>
      </c>
      <c r="E15" s="317">
        <v>0</v>
      </c>
      <c r="F15" s="315">
        <f t="shared" si="0"/>
        <v>160</v>
      </c>
      <c r="G15" s="315">
        <v>8</v>
      </c>
      <c r="J15" s="318" t="s">
        <v>165</v>
      </c>
      <c r="K15" s="317">
        <v>160</v>
      </c>
      <c r="L15" s="314">
        <v>0</v>
      </c>
      <c r="M15" s="348">
        <v>160</v>
      </c>
      <c r="N15" s="347">
        <v>8</v>
      </c>
    </row>
    <row r="16" spans="3:14" ht="15">
      <c r="C16" s="318"/>
      <c r="D16" s="319"/>
      <c r="E16" s="315"/>
      <c r="F16" s="315"/>
      <c r="G16" s="315"/>
      <c r="J16" s="346"/>
      <c r="K16" s="317"/>
      <c r="L16" s="314"/>
      <c r="M16" s="348"/>
      <c r="N16" s="347"/>
    </row>
    <row r="17" spans="3:14" ht="30">
      <c r="C17" s="342" t="s">
        <v>166</v>
      </c>
      <c r="D17" s="343">
        <v>60</v>
      </c>
      <c r="E17" s="344"/>
      <c r="F17" s="335">
        <f t="shared" si="0"/>
        <v>60</v>
      </c>
      <c r="G17" s="335">
        <v>2</v>
      </c>
      <c r="J17" s="342" t="s">
        <v>166</v>
      </c>
      <c r="K17" s="344">
        <v>60</v>
      </c>
      <c r="L17" s="335"/>
      <c r="M17" s="335">
        <v>60</v>
      </c>
      <c r="N17" s="335">
        <v>2</v>
      </c>
    </row>
    <row r="18" spans="3:14" ht="15">
      <c r="C18" s="316"/>
      <c r="D18" s="341"/>
      <c r="E18" s="340"/>
      <c r="F18" s="340"/>
      <c r="G18" s="340"/>
      <c r="J18" s="346" t="s">
        <v>172</v>
      </c>
      <c r="K18" s="317">
        <f>SUM(K7:K10,K12)</f>
        <v>1140</v>
      </c>
      <c r="L18" s="314">
        <f>SUM(L7:L10,L12)</f>
        <v>0</v>
      </c>
      <c r="M18" s="348">
        <f>SUM(M7:M10,M12:M16)</f>
        <v>1300</v>
      </c>
      <c r="N18" s="348">
        <f>SUM(N7:N10,N12:N16)</f>
        <v>120</v>
      </c>
    </row>
    <row r="19" spans="3:14" ht="15">
      <c r="C19" s="320" t="s">
        <v>173</v>
      </c>
      <c r="D19" s="321">
        <f>SUM(D7:D10,D12,D17:D18)</f>
        <v>1160</v>
      </c>
      <c r="E19" s="321">
        <f>SUM(E7:E10,E12,E17)</f>
        <v>75</v>
      </c>
      <c r="F19" s="315">
        <f>SUM(F7:F10,F12,F17,F18)</f>
        <v>1235</v>
      </c>
      <c r="G19" s="315"/>
      <c r="J19" s="346"/>
      <c r="K19" s="317">
        <f>SUM(K7:K10,K12,K17)</f>
        <v>1200</v>
      </c>
      <c r="L19" s="314">
        <f>SUM(L7:L10,L12,L17)</f>
        <v>0</v>
      </c>
      <c r="M19" s="314">
        <f>SUM(M7:M10,M12,M14:M15,M17)</f>
        <v>1360</v>
      </c>
      <c r="N19" s="314">
        <f>SUM(N7:N7:N17)</f>
        <v>122</v>
      </c>
    </row>
    <row r="20" spans="3:14" ht="15">
      <c r="C20" s="320" t="s">
        <v>167</v>
      </c>
      <c r="D20" s="322"/>
      <c r="E20" s="323">
        <f>SUM(D19:E19)</f>
        <v>1235</v>
      </c>
      <c r="F20" s="324">
        <f>SUM(F14:F15,F19)</f>
        <v>1395</v>
      </c>
      <c r="G20" s="324">
        <f>SUM(G7:G16,G17)</f>
        <v>123</v>
      </c>
      <c r="J20" s="349"/>
      <c r="K20" s="367"/>
      <c r="L20" s="350"/>
      <c r="M20" s="368"/>
      <c r="N20" s="351"/>
    </row>
  </sheetData>
  <sheetProtection/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2015-04-24T08:59:59Z</cp:lastPrinted>
  <dcterms:created xsi:type="dcterms:W3CDTF">1997-02-26T13:46:56Z</dcterms:created>
  <dcterms:modified xsi:type="dcterms:W3CDTF">2017-06-14T10:53:18Z</dcterms:modified>
  <cp:category/>
  <cp:version/>
  <cp:contentType/>
  <cp:contentStatus/>
</cp:coreProperties>
</file>